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14445" windowHeight="11415" tabRatio="715" firstSheet="14" activeTab="20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  <definedName name="_xlnm.Print_Area" localSheetId="12">'Раздел 7'!$A$1:$D$74</definedName>
  </definedNames>
  <calcPr calcId="162913"/>
</workbook>
</file>

<file path=xl/calcChain.xml><?xml version="1.0" encoding="utf-8"?>
<calcChain xmlns="http://schemas.openxmlformats.org/spreadsheetml/2006/main">
  <c r="L75" i="33" l="1"/>
  <c r="L29" i="33"/>
  <c r="C15" i="32"/>
  <c r="C14" i="32"/>
  <c r="C13" i="32"/>
  <c r="C12" i="32"/>
  <c r="C11" i="32"/>
  <c r="C8" i="32"/>
  <c r="C7" i="32"/>
  <c r="C6" i="32"/>
  <c r="C5" i="32"/>
  <c r="C10" i="32"/>
  <c r="D5" i="15"/>
  <c r="D11" i="15"/>
  <c r="D36" i="15"/>
  <c r="D38" i="15"/>
  <c r="D43" i="15"/>
  <c r="E3" i="29"/>
  <c r="B3" i="29"/>
  <c r="B36" i="37"/>
  <c r="B31" i="37"/>
  <c r="B26" i="37"/>
  <c r="C25" i="37"/>
  <c r="C24" i="37"/>
  <c r="C23" i="37"/>
  <c r="C22" i="37"/>
  <c r="B21" i="37"/>
  <c r="C21" i="37" s="1"/>
  <c r="B15" i="37"/>
  <c r="C14" i="37"/>
  <c r="C13" i="37"/>
  <c r="C12" i="37"/>
  <c r="C11" i="37"/>
  <c r="C10" i="37"/>
  <c r="C9" i="37"/>
  <c r="C8" i="37"/>
  <c r="C7" i="37"/>
  <c r="C6" i="37"/>
  <c r="C3" i="37"/>
  <c r="L8" i="36"/>
  <c r="K8" i="36"/>
  <c r="J8" i="36"/>
  <c r="I8" i="36"/>
  <c r="H8" i="36"/>
  <c r="G8" i="36"/>
  <c r="F8" i="36"/>
  <c r="E8" i="36"/>
  <c r="D8" i="36"/>
  <c r="C8" i="36"/>
  <c r="B8" i="36"/>
  <c r="A7" i="36"/>
  <c r="M5" i="9"/>
  <c r="F5" i="9"/>
  <c r="L98" i="33"/>
  <c r="K98" i="33"/>
  <c r="J98" i="33"/>
  <c r="I98" i="33"/>
  <c r="H98" i="33"/>
  <c r="G98" i="33"/>
  <c r="D98" i="33"/>
  <c r="C98" i="33"/>
  <c r="L95" i="33"/>
  <c r="K95" i="33"/>
  <c r="J95" i="33"/>
  <c r="I95" i="33"/>
  <c r="H95" i="33"/>
  <c r="G95" i="33"/>
  <c r="D95" i="33"/>
  <c r="C95" i="33"/>
  <c r="L93" i="33"/>
  <c r="L92" i="33" s="1"/>
  <c r="K93" i="33"/>
  <c r="K92" i="33" s="1"/>
  <c r="J93" i="33"/>
  <c r="J92" i="33" s="1"/>
  <c r="I93" i="33"/>
  <c r="H93" i="33"/>
  <c r="H92" i="33" s="1"/>
  <c r="G93" i="33"/>
  <c r="G92" i="33" s="1"/>
  <c r="D93" i="33"/>
  <c r="D92" i="33" s="1"/>
  <c r="C93" i="33"/>
  <c r="I92" i="33"/>
  <c r="C92" i="33"/>
  <c r="L90" i="33"/>
  <c r="K90" i="33"/>
  <c r="J90" i="33"/>
  <c r="I90" i="33"/>
  <c r="H90" i="33"/>
  <c r="G90" i="33"/>
  <c r="D90" i="33"/>
  <c r="C90" i="33"/>
  <c r="L88" i="33"/>
  <c r="K88" i="33"/>
  <c r="J88" i="33"/>
  <c r="I88" i="33"/>
  <c r="I85" i="33" s="1"/>
  <c r="H88" i="33"/>
  <c r="G88" i="33"/>
  <c r="L86" i="33"/>
  <c r="L85" i="33" s="1"/>
  <c r="K86" i="33"/>
  <c r="J86" i="33"/>
  <c r="I86" i="33"/>
  <c r="H86" i="33"/>
  <c r="G86" i="33"/>
  <c r="D86" i="33"/>
  <c r="C86" i="33"/>
  <c r="L83" i="33"/>
  <c r="K83" i="33"/>
  <c r="J83" i="33"/>
  <c r="I83" i="33"/>
  <c r="H83" i="33"/>
  <c r="G83" i="33"/>
  <c r="D83" i="33"/>
  <c r="C83" i="33"/>
  <c r="L80" i="33"/>
  <c r="K80" i="33"/>
  <c r="J80" i="33"/>
  <c r="I80" i="33"/>
  <c r="H80" i="33"/>
  <c r="G80" i="33"/>
  <c r="D80" i="33"/>
  <c r="C80" i="33"/>
  <c r="L76" i="33"/>
  <c r="K76" i="33"/>
  <c r="K75" i="33" s="1"/>
  <c r="J76" i="33"/>
  <c r="J75" i="33" s="1"/>
  <c r="I76" i="33"/>
  <c r="I75" i="33" s="1"/>
  <c r="H76" i="33"/>
  <c r="G76" i="33"/>
  <c r="G75" i="33" s="1"/>
  <c r="D76" i="33"/>
  <c r="D75" i="33" s="1"/>
  <c r="C76" i="33"/>
  <c r="C75" i="33" s="1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 s="1"/>
  <c r="K62" i="33"/>
  <c r="K61" i="33" s="1"/>
  <c r="J62" i="33"/>
  <c r="J61" i="33" s="1"/>
  <c r="I62" i="33"/>
  <c r="I61" i="33" s="1"/>
  <c r="H62" i="33"/>
  <c r="H61" i="33" s="1"/>
  <c r="G62" i="33"/>
  <c r="D62" i="33"/>
  <c r="D61" i="33" s="1"/>
  <c r="C62" i="33"/>
  <c r="C61" i="33" s="1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L47" i="33" s="1"/>
  <c r="K48" i="33"/>
  <c r="K47" i="33" s="1"/>
  <c r="J48" i="33"/>
  <c r="I48" i="33"/>
  <c r="I47" i="33" s="1"/>
  <c r="H48" i="33"/>
  <c r="H47" i="33" s="1"/>
  <c r="G48" i="33"/>
  <c r="G47" i="33" s="1"/>
  <c r="D48" i="33"/>
  <c r="C48" i="33"/>
  <c r="C47" i="33" s="1"/>
  <c r="J47" i="33"/>
  <c r="D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K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L4" i="33" s="1"/>
  <c r="K5" i="33"/>
  <c r="K4" i="33" s="1"/>
  <c r="J5" i="33"/>
  <c r="J4" i="33" s="1"/>
  <c r="I5" i="33"/>
  <c r="H5" i="33"/>
  <c r="H4" i="33" s="1"/>
  <c r="G5" i="33"/>
  <c r="G4" i="33" s="1"/>
  <c r="C5" i="33"/>
  <c r="A8" i="36" l="1"/>
  <c r="I4" i="33"/>
  <c r="H75" i="33"/>
  <c r="J85" i="33"/>
  <c r="H85" i="33"/>
  <c r="G85" i="33"/>
  <c r="K85" i="33"/>
  <c r="G61" i="33"/>
  <c r="C4" i="33"/>
  <c r="B9" i="32"/>
  <c r="B3" i="32"/>
  <c r="E5" i="35" l="1"/>
  <c r="E10" i="35" s="1"/>
  <c r="D5" i="35"/>
  <c r="D10" i="35" s="1"/>
  <c r="C5" i="35"/>
  <c r="C10" i="35" s="1"/>
  <c r="B5" i="35"/>
  <c r="B10" i="35" s="1"/>
  <c r="D59" i="8" l="1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D3" i="37" l="1"/>
  <c r="C37" i="37" l="1"/>
  <c r="C34" i="37"/>
  <c r="C32" i="37"/>
  <c r="C29" i="37"/>
  <c r="C27" i="37"/>
  <c r="C19" i="37"/>
  <c r="C16" i="37"/>
  <c r="C38" i="37"/>
  <c r="C36" i="37"/>
  <c r="C35" i="37"/>
  <c r="C33" i="37"/>
  <c r="C31" i="37"/>
  <c r="C30" i="37"/>
  <c r="C28" i="37"/>
  <c r="C26" i="37"/>
  <c r="C20" i="37"/>
  <c r="C17" i="37"/>
  <c r="C15" i="37"/>
  <c r="I16" i="31"/>
  <c r="B9" i="16" l="1"/>
  <c r="D9" i="16"/>
  <c r="C9" i="16"/>
  <c r="H59" i="8" l="1"/>
  <c r="G59" i="8"/>
  <c r="C59" i="8" l="1"/>
</calcChain>
</file>

<file path=xl/sharedStrings.xml><?xml version="1.0" encoding="utf-8"?>
<sst xmlns="http://schemas.openxmlformats.org/spreadsheetml/2006/main" count="928" uniqueCount="664">
  <si>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</si>
  <si>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</si>
  <si>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</si>
  <si>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</si>
  <si>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</si>
  <si>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</si>
  <si>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</si>
  <si>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</si>
  <si>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</si>
  <si>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</si>
  <si>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</si>
  <si>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</si>
  <si>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</si>
  <si>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</si>
  <si>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</si>
  <si>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</si>
  <si>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</si>
  <si>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</si>
  <si>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</si>
  <si>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</si>
  <si>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</si>
  <si>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</si>
  <si>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</si>
  <si>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</si>
  <si>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</si>
  <si>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</si>
  <si>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</si>
  <si>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</si>
  <si>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</si>
  <si>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</si>
  <si>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</si>
  <si>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</si>
  <si>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</si>
  <si>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</si>
  <si>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</si>
  <si>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</si>
  <si>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</si>
  <si>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</si>
  <si>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</si>
  <si>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</si>
  <si>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</si>
  <si>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</si>
  <si>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</si>
  <si>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</si>
  <si>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</si>
  <si>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</si>
  <si>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</si>
  <si>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</si>
  <si>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</si>
  <si>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</si>
  <si>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</si>
  <si>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</si>
  <si>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</si>
  <si>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</si>
  <si>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</si>
  <si>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</si>
  <si>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</si>
  <si>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</si>
  <si>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</si>
  <si>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</si>
  <si>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</si>
  <si>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</si>
  <si>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</si>
  <si>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</si>
  <si>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</si>
  <si>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</si>
  <si>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</si>
  <si>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</si>
  <si>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</si>
  <si>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</si>
  <si>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</si>
  <si>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</si>
  <si>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</si>
  <si>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</si>
  <si>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</si>
  <si>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</si>
  <si>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</si>
  <si>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</si>
  <si>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</si>
  <si>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</si>
  <si>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</si>
  <si>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</si>
  <si>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</si>
  <si>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</si>
  <si>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</si>
  <si>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</si>
  <si>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</si>
  <si>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</si>
  <si>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</si>
  <si>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</si>
  <si>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</si>
  <si>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</si>
  <si>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</si>
  <si>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</si>
  <si>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</si>
  <si>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</si>
  <si>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</si>
  <si>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</si>
  <si>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</si>
  <si>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</si>
  <si>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</si>
  <si>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</si>
  <si>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</si>
  <si>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</si>
  <si>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</si>
  <si>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</si>
  <si>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</si>
  <si>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</si>
  <si>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</si>
  <si>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</si>
  <si>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</si>
  <si>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</si>
  <si>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</si>
  <si>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</si>
  <si>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</si>
  <si>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</si>
  <si>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</si>
  <si>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</si>
  <si>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</si>
  <si>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</si>
  <si>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</si>
  <si>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</si>
  <si>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</si>
  <si>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</si>
  <si>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</si>
  <si>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</si>
  <si>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</si>
  <si>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</si>
  <si>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</si>
  <si>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</si>
  <si>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</si>
  <si>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</si>
  <si>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</si>
  <si>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</si>
  <si>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</si>
  <si>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</si>
  <si>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</si>
  <si>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</si>
  <si>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</si>
  <si>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</si>
  <si>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</si>
  <si>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</si>
  <si>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</si>
  <si>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</si>
  <si>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</si>
  <si>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</si>
  <si>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</si>
  <si>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</si>
  <si>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</si>
  <si>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</si>
  <si>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</si>
  <si>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</si>
  <si>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</si>
  <si>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</si>
  <si>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</si>
  <si>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</si>
  <si>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</si>
  <si>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</si>
  <si>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</si>
  <si>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</si>
  <si>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</si>
  <si>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</si>
  <si>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</si>
  <si>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</si>
  <si>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</si>
  <si>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</si>
  <si>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</si>
  <si>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</si>
  <si>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</si>
  <si>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</si>
  <si>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</si>
  <si>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</si>
  <si>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</si>
  <si>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</si>
  <si>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</si>
  <si>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</si>
  <si>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</si>
  <si>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</si>
  <si>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</si>
  <si>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</si>
  <si>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</si>
  <si>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</si>
  <si>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</si>
  <si>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</si>
  <si>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</si>
  <si>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</si>
  <si>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</si>
  <si>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</si>
  <si>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</si>
  <si>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</si>
  <si>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</si>
  <si>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</si>
  <si>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</si>
  <si>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</si>
  <si>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</si>
  <si>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</si>
  <si>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</si>
  <si>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</si>
  <si>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</si>
  <si>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</si>
  <si>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</si>
  <si>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</si>
  <si>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</si>
  <si>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</si>
  <si>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</si>
  <si>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</si>
  <si>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</si>
  <si>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</si>
  <si>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</si>
  <si>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</si>
  <si>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</si>
  <si>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</si>
  <si>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</si>
  <si>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</si>
  <si>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</si>
  <si>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</si>
  <si>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</si>
  <si>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</si>
  <si>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</si>
  <si>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</si>
  <si>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</si>
  <si>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</si>
  <si>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</si>
  <si>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</si>
  <si>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</si>
  <si>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</si>
  <si>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</si>
  <si>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</si>
  <si>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</si>
  <si>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</si>
  <si>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</si>
  <si>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</si>
  <si>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</si>
  <si>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</si>
  <si>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</si>
  <si>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</si>
  <si>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</si>
  <si>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</si>
  <si>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</si>
  <si>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</si>
  <si>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</si>
  <si>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</si>
  <si>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</si>
  <si>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</si>
  <si>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</si>
  <si>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</si>
  <si>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</si>
  <si>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</si>
  <si>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</si>
  <si>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</si>
  <si>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</si>
  <si>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</si>
  <si>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</si>
  <si>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</si>
  <si>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</si>
  <si>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</si>
  <si>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</si>
  <si>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</si>
  <si>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</si>
  <si>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</si>
  <si>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</si>
  <si>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</si>
  <si>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</si>
  <si>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</si>
  <si>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</si>
  <si>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</si>
  <si>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</si>
  <si>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</si>
  <si>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</si>
  <si>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</si>
  <si>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</si>
  <si>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</si>
  <si>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</si>
  <si>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Международный многожанровый конкурс-фестиваль "Энергия звезд"</t>
  </si>
  <si>
    <t>дек. 2019</t>
  </si>
  <si>
    <t>г. Новосибирск</t>
  </si>
  <si>
    <t xml:space="preserve">Диплом лауреата I степени,
Благодарственное письмо
</t>
  </si>
  <si>
    <t xml:space="preserve">Диплом участника,
Благодарственное письмо за участие
</t>
  </si>
  <si>
    <t>янв. 2020</t>
  </si>
  <si>
    <t>Сертификат за участие:
- Евгения Казакова,
- Андрей Прудников</t>
  </si>
  <si>
    <t>июл. 2020</t>
  </si>
  <si>
    <t>фев. 2020</t>
  </si>
  <si>
    <t>Диплом за I место Кузерина Надежда</t>
  </si>
  <si>
    <t>март 2020</t>
  </si>
  <si>
    <t xml:space="preserve">Дипломы:
-за VIII место в номинации «Современный танец. Дети. Формейшн»;
- за III место в номинации Современный танец. Взрослые. Формейшн»;
-  за IV место в номинации «Стрит шоу. Юниоры. Малые группы»;
- за II место в номинации  «Стрит шоу. Дети. Формейшн»
</t>
  </si>
  <si>
    <t>Диплом за участие</t>
  </si>
  <si>
    <t>авг. 2020</t>
  </si>
  <si>
    <t>г. Омск</t>
  </si>
  <si>
    <t xml:space="preserve">Лауреат в номинации «Исполнитель» (Виктория Прокопенко);
Дипломант в номинации «Исполнитель»:
- Екатерина Сморгонская,
- Василий Власов;
Дипломант в номинации «Ансамбль» (Екатерина Сморгонская и Александр Чернышев)
</t>
  </si>
  <si>
    <t>авг.-сент. 2020</t>
  </si>
  <si>
    <t>г. Самара</t>
  </si>
  <si>
    <t>Всероссийский конкурс проектов кружкового движения RUKAMI</t>
  </si>
  <si>
    <t>сент. 2020</t>
  </si>
  <si>
    <t>Диплом III степени</t>
  </si>
  <si>
    <t xml:space="preserve">Всероссийский творческий конкурс
«Пейзажи родины моей!»
</t>
  </si>
  <si>
    <t>Диплом призера Козырь Оксана</t>
  </si>
  <si>
    <t xml:space="preserve">Всероссийский творческий конкурс
«Волшебное мгновенье моего лета»
</t>
  </si>
  <si>
    <t xml:space="preserve">Диплом победителя Ромоносова Валерия
</t>
  </si>
  <si>
    <t xml:space="preserve">Всероссийский творческий конкурс
«Мой домашний питомец»
</t>
  </si>
  <si>
    <t>Диплом победителя Куликова Елизавета</t>
  </si>
  <si>
    <t xml:space="preserve">Всероссийский творческий конкурс
«Природа родного края!»
</t>
  </si>
  <si>
    <t xml:space="preserve">Диплом победителя:
- Голенко Ирина;
- Леоненко Светлана 
</t>
  </si>
  <si>
    <t>IV Всероссийский героико-патриотический фестиваль детского и юношеского творчества «Звезда спасения»</t>
  </si>
  <si>
    <t xml:space="preserve">Диплом за участие:
- Лукина Татьяна;
- Эстрадная студия «Эксклюзив».
Диплом за IIIместо (студия современного танца «Терпсихора»)
</t>
  </si>
  <si>
    <t xml:space="preserve">Всероссийский молодежный образовательный форум «Таврида» </t>
  </si>
  <si>
    <t>г. Судак</t>
  </si>
  <si>
    <t xml:space="preserve">Сертификат участника:
- Паташкина Е. В.,
- Голева Ю. В
</t>
  </si>
  <si>
    <t>Всероссийский фестиваль-конкурс любительских творческих коллективов «Культура – это мы»</t>
  </si>
  <si>
    <t>окт. 2020</t>
  </si>
  <si>
    <t xml:space="preserve">Открытый межрегиональный танцевальный конкурс по современной хореографии
ORIENTAL,  BOLLYWOOD
«VI ТАНЦЕВАЛЬНЫЙ КВАРТАЛ-2019»
</t>
  </si>
  <si>
    <t>ноя. 2020</t>
  </si>
  <si>
    <t xml:space="preserve">Диплом:
- за I место (Чепенко Полина, Репина Алина);
- за I место (Фомина Марина и Фомина Кристина);
- за I место (Шендерей Екатерина, Бардакова Валерия и Охват Анастасия);
- за I место (Вилкова Александра и Бардакова Валерия);
- за III место (Шендерей Екатерина, Белаш Дарья, Сарнавина Кристина и Бардакова Валерия
</t>
  </si>
  <si>
    <t>Первенство Сибирского федерального округа по судомодельному спорту</t>
  </si>
  <si>
    <t>Диплом  1 место Михаил Власов</t>
  </si>
  <si>
    <t xml:space="preserve">Почетная грамота:
- за I место в номинации «Ножевой бой» (Лысак Александр);
- за III место в номинации «Ножевой  бой» (Гусев Всеволод);
-  за II место в номинации «Палочный бой» (Дроздов Данил);
-  за I место в номинации «палочный бой» (Лысак Александр);
Два Благодарственных письма за оказанную помощь в организации и проведении судейства
</t>
  </si>
  <si>
    <t>г. Новокузнецк</t>
  </si>
  <si>
    <t>Межрегиональные соревнования по судомоделизму
 «Кубок Кузбасса»</t>
  </si>
  <si>
    <t xml:space="preserve">Диплом  1 место:
- команда «Территория молодежи»,
- Котельников Олег,
- Арахтин Сергей,
- Арендаренко Максим,
- Бекешов Д.Г.;
Диплом 2 место (Филатов Юрий)
</t>
  </si>
  <si>
    <t>Ежегодный межрегиональный конкурс изобразительного искусства для детей и подростков «Я родом из Сибири»</t>
  </si>
  <si>
    <t>мар. 2020</t>
  </si>
  <si>
    <t>апр. 2020</t>
  </si>
  <si>
    <t xml:space="preserve">II интернет-конкурс авторской песни
«Дорога в лето»
</t>
  </si>
  <si>
    <t>июн. 2020</t>
  </si>
  <si>
    <t xml:space="preserve">Сибирский культурный фестиваль
«Сибирь безбрежная»
</t>
  </si>
  <si>
    <t>июн.-июл. 2020</t>
  </si>
  <si>
    <t xml:space="preserve">Областной фестиваль бардовской песни
«Золотая струна»
</t>
  </si>
  <si>
    <t>г. Барабинск</t>
  </si>
  <si>
    <t xml:space="preserve">Краевой фестиваль авторской песни
«Высоцкий и Сибирь»
</t>
  </si>
  <si>
    <t>п. Манна</t>
  </si>
  <si>
    <t>XIII Республиканский фестиваль авторской песни «Берег дружбы»</t>
  </si>
  <si>
    <t>г. Томмот</t>
  </si>
  <si>
    <t xml:space="preserve">Межрегиональный танцевальный конкурс 
по современной хореографии
«Танцевальный квартал»
</t>
  </si>
  <si>
    <t xml:space="preserve">Областной турнир по борьбе в круг и  русскому рукопашному бою, посвященный Дню защитника Отечества </t>
  </si>
  <si>
    <t xml:space="preserve">Почетная грамота за II место в номинации «рукопашный бой» Лысак Александр
</t>
  </si>
  <si>
    <t>Кубок Новосибирской области по судомодельному спорту среди обучающихся</t>
  </si>
  <si>
    <t xml:space="preserve">Диплом 2 степени;
Диплом 3 степени;
Благодарность за участие
</t>
  </si>
  <si>
    <t>Диплом 2 место Герцев Илья</t>
  </si>
  <si>
    <t>Благодарственное письмо Министерства Образования НСО за подготовку команды призера в Кубке Новосибирской области по судомодельному спорту среди обучающихся</t>
  </si>
  <si>
    <t>ноя. 2019</t>
  </si>
  <si>
    <t>Благодарственное письмо</t>
  </si>
  <si>
    <t>Благодарственное письмо Министерства Образования НСО  за судейскую работу на Кубке Новосибирской области по судомодельному спорту среди обучающихся</t>
  </si>
  <si>
    <t>Открытый областной конкурс прикладного и изобразительного творчества «Мама – главное слово в каждой судьбе»</t>
  </si>
  <si>
    <t xml:space="preserve">Диплом за участие:
- Селютина Полина,
- Барсукова Мария ,
- Дубровина Полина,
- Груздева Юлия; 
Благодарственное письмо за подготовку участников:
- Куликова О. А.,
- Рябышева И. Д.,
- Майер С. И.
</t>
  </si>
  <si>
    <t xml:space="preserve">Городской Чемпионат по первой помощи «Борьба за жизнь» </t>
  </si>
  <si>
    <t>Диплом за 1 место</t>
  </si>
  <si>
    <t>Два диплома за участие</t>
  </si>
  <si>
    <t>г. Москва</t>
  </si>
  <si>
    <t>Грамота за II место в номинации «Конкурс видеороликов «Сибири верные сыны»</t>
  </si>
  <si>
    <t>Городская молодежная спартакиада «Молодецкие игры народов России»</t>
  </si>
  <si>
    <t xml:space="preserve">Почетная грамота </t>
  </si>
  <si>
    <t>Городской фестиваль молодежного творчества «Арт Сейшн»</t>
  </si>
  <si>
    <t xml:space="preserve">Диплом участника отборочного этапа;
Диплом лауреата II степени (Сидоренкова Анастасия)
Благодарственное письмо за участие (Сидоренкова А.В.)
</t>
  </si>
  <si>
    <t>Почетная грамота за 1 место среди девушек Чечулина Маргарита</t>
  </si>
  <si>
    <t xml:space="preserve">Состязательные игры, состязания по ножевому бою Мстинской традиции русого рукопашного боя «Буза», посвященные дню памяти святого благоверного князя Александра Невского </t>
  </si>
  <si>
    <t xml:space="preserve">Почетная грамота:
- за I место (Казаков Александр);
- за I место (Федоров Сергей);
- за II место (Лысак Александр);
- за III место (Арестов Иван)
</t>
  </si>
  <si>
    <t xml:space="preserve">Городской конкурс Творческих проектов </t>
  </si>
  <si>
    <t xml:space="preserve">Диплом 1 степени Михаил Шмаков
</t>
  </si>
  <si>
    <t>Городской турнир «Шахматный Новосибирск»</t>
  </si>
  <si>
    <t>Открытый Рождественский шахматный турнир школьников и учащейся молодежи</t>
  </si>
  <si>
    <t xml:space="preserve">Диплом за II место Максютова Динара
</t>
  </si>
  <si>
    <t xml:space="preserve">Шахматный турнир 
«Рождественский блиц в Инициативе – 2020» 
</t>
  </si>
  <si>
    <t>Грамота за III место Бойко Андрей</t>
  </si>
  <si>
    <t>Диплом за I место Бойко Андрей</t>
  </si>
  <si>
    <t>Городской марафон «КосмоАрт», посвящённый празднованию 60-летия полета в космомс Ю.А.Гагарина</t>
  </si>
  <si>
    <t>Городская акция «Снегоборцы»</t>
  </si>
  <si>
    <t xml:space="preserve">Диплом участника социально-значимой акции Трудовой Отряд «ЛюдиN»;
Диплом за активное участие Сибикина Маргарита
</t>
  </si>
  <si>
    <t>XIII смотр-конкурс художественной самодеятельности «Радуга талантов-2020»</t>
  </si>
  <si>
    <t>Диплом за участие;
Диплом 1 степени «Шаг к мечте»;
Благодарственное письмо за участие</t>
  </si>
  <si>
    <t>XII городской детско-юношеский фестиваль авторской песни «Этот апрель»</t>
  </si>
  <si>
    <t>Видеоконцерт «Мы памятью единой связаны»</t>
  </si>
  <si>
    <t>май 2020</t>
  </si>
  <si>
    <t>г. Сланцы</t>
  </si>
  <si>
    <t>Вокальный конкурс «В июне 41-го…»</t>
  </si>
  <si>
    <t xml:space="preserve">Благодарственное письмо за участие 
(Александр Чернышев)
</t>
  </si>
  <si>
    <t xml:space="preserve">Городской турнир 
«Шахматный Новосибирск» по классике
</t>
  </si>
  <si>
    <t>Грамота за 1 место в группе «D» Кондрюков Николай</t>
  </si>
  <si>
    <t>Благодарственное письмо от мэра г.Новосибирска за активное участие в организации и проведении праздничных мероприятий 2019/2020 года в Новосибирске</t>
  </si>
  <si>
    <t>Благодарственное письмо: 
- Коковина Ю. Б., 
- Широносова М. В.,
- Яковлева Л. А., 
- Токарев А. Е., 
- Миронович А. Ю.</t>
  </si>
  <si>
    <t>Почетная грамота председателя комитета по делам молодежи мэрии г.Новосибирска Соловьевой И.С. за многолетний и безупречный труд в сфере молодежной политики</t>
  </si>
  <si>
    <t>Почетная грамота: 
- Рябышева И. Д.,
- Бекешов Д. Г.</t>
  </si>
  <si>
    <t>Открытая районная конференция молодежи «Наша Память – Наша Победа», посвященной 75-летию Победы в ВОВ</t>
  </si>
  <si>
    <t>Октябрьский район</t>
  </si>
  <si>
    <t xml:space="preserve">Диплом за участие Сидько Владимир,
Диплом за III место Сидько Владимир
</t>
  </si>
  <si>
    <t>Благодарственное письмо и.о. главы администрации Октябрьского района</t>
  </si>
  <si>
    <t>Благодарственное письмо Шадринцевой Т. К.</t>
  </si>
  <si>
    <t>Диплом 1 место Куликов Данил;
Диплом 2 место:
– Герцев Илья,
– Головков Иван;
Диплом за 3 место командное;
Благ.письмо за судейство Бекешов Д.Г.</t>
  </si>
  <si>
    <t>Областной конкурс детского и молодежного
 творчества «Талант-шоу»</t>
  </si>
  <si>
    <t>Открытые областные соревнования по 
судомоделизму в классе моделей ЕХ-600</t>
  </si>
  <si>
    <t xml:space="preserve">Городской конкурс поделок из бросового материала «Вторая жизнь упаковки» 
</t>
  </si>
  <si>
    <t xml:space="preserve">Открытый городской конкурс среди 
муниципальных учреждений сферы 
молодежной политики, образовательных 
учреждений и ВПК г. Новосибирска на лучшую
 районную «Вахту Памяти» </t>
  </si>
  <si>
    <t xml:space="preserve">Городской турнир «Шахматный Новосибирск» по быстрым шахматам
</t>
  </si>
  <si>
    <t>Грамота за 2 место в группе «D» 
Мачнев Максим</t>
  </si>
  <si>
    <t xml:space="preserve">Городской детский шахматный фестиваль «Озорная ладья 2019 – 2020», посвященный 75-летию Победы в ВОВ </t>
  </si>
  <si>
    <t>Диплом участника: 
- Мельникова Анастасия,
- Терещенко Мария,
- Пейпан Татьяна;
Диплом за III место Гнидан Ксения,
Диплом за I место Декова Ольга</t>
  </si>
  <si>
    <t xml:space="preserve">Диплом участника Сосенко Маргарита;
Диплом дипломанта в номинации «Исполнитель-Солист» (Прокопенко Виктория);
Диплом лауреата в номинации «Исполнитель-Солист» (Савенковой Дарья);
Благодарственное письмо 
- Чернышёву Александру,
- Гольневой Татьяне
</t>
  </si>
  <si>
    <t>Благодарственное письмо Александру Чернышеву за участие в видеоконцерте, посвященном 75-летию Великой Победы;
Благодарность за участие: 
- Прокофьевой Дарье,
- Центру Досуга молодёжи «Респект»</t>
  </si>
  <si>
    <t xml:space="preserve">Межрегиональный турнир по оружейному бою памяти Евгения Богомолова 
</t>
  </si>
  <si>
    <t xml:space="preserve">Дипломы за участие:
- Брагина Милана (2 диплома),
- Князева Ева,
- Чугасова Софья,
- Сироткина Елизавета,
- Бурумбаева Рината,
- Викулова Арина,
- Чувакина Екатерина,
- Андронова Анастасия,
- Черноморская Майя;
Диплом за работу, особо отмеченную жюри (Викулова Арина);
Диплом за II место (Фомина Анна);
Диплом за III место (Григорьева Алиса);
Благодарственное письмо МБУ «Территория молодежи», ОО ЦРМИ «Продвижение», Студия ИЗО и ДПИ «Яркие краски»
</t>
  </si>
  <si>
    <t>Юбилейный X региональный 
детско-юношеский конкурс «Апрельский дебют»</t>
  </si>
  <si>
    <t xml:space="preserve">Диплом участника:
- Пьянковой Екатерине,
- Сморгонской Екатерине;
Диплом лауреата III степени ( Прокопенко Виктория);
Диплом лауреата II степени (Власов Василий);
Диплом дипломанта II степени (Савенкова Дарья);
Диплом дипломанта I степени ТРИО «Фрагмент», клуб самодеятельной песни «Лад» (Куцева Елена, Сморгонская Екатерина, Чернышёв Александр)
</t>
  </si>
  <si>
    <t>Специальный приз за лучшую лирическую песню (Дарья Савенкова);
Диплом дипломанта в номинации «Исполнитель», возрастная категория 19 – 21 (Екатерина Пьянкова);
Диплом  лауреата в номинации «Исполнитель», возрастная категория 7 – 11 
(Виктория Прокопенко);
Диплом за участие (Маргарита Сосенко и Дарья Савенкова);
Диплом  КСП «Лад» (рук. Чернышев А. Э.) за высокие  творческие успехи;
Благодарственное письмо Александру Чернышеву за работу на  ХXIV Региональном фестивале авторской песни «Цветень - 2020»</t>
  </si>
  <si>
    <t xml:space="preserve">XXI V Региональный фестиваль авторской песни «Цветень - 2020»
</t>
  </si>
  <si>
    <t xml:space="preserve">Диплом лауреата 3 степени в номинации «Исполнитель» (Екатерина Сморгонская);
Диплом лауреата 2 степени в номинации «Исполнитель»:
- Екатерина Пьянкова, 
- Виктория Прокопенко;
Диплом лауреата 1 степени в номинации «Испонитель» трио «Фрагмент»;
Диплом лауреата 1 степени в номинации «Исполнитель» (Василий Власов)
</t>
  </si>
  <si>
    <t>Диплом лауреата в номинации «Лучшее исполнение авторской песни» 
(Прокопенко Виктория);
Диплом дипломанта в номинации «Лучшее исполнение авторской песни» (Савенкова Дарья);
Благодарственное письмо Чернышёву А.Э.  за помощь и активную творческую работу в рамках проведения сибирского культурного фестиваля «Сибирь безбрежная»</t>
  </si>
  <si>
    <t>Диплом «Надежда фестиваля» в номинации «Исполнитель», Детская республика
(Виктория Прокопенко);
Дипломант в номинации «Исполнитель», Детская республика (Дарья Савенкова);
Лауреат в номинации «Исполнитель», старшая возрастная группа (Екатерина Пьянкова);
Благодарственное письмо за работу в жюри фестиваля «Золотая струна» - руководителю КСП «Лад» Чернышеву А. Э.</t>
  </si>
  <si>
    <t>Лауреат в номинации «Исполнитель», старшая возрастная группа (Александр Чернышев)</t>
  </si>
  <si>
    <t xml:space="preserve">Лауреат в номинации «Исполнитель», Детская республика (Виктория Прокопенко);
- Дипломант I степени в номинации «Исполнитель» – (Ольга Писарева);
- Лауреат в номинации «Исполнитель»
(Василий Власов);
- Гран-при победителя фестиваля в номинации «Автор» (Екатерина Пьянкова)
</t>
  </si>
  <si>
    <t xml:space="preserve">Диплом:
- за I место  в номинации «Дуэты юниоры» (Кирьянова Карина, Кирьянова Алина);
- за I место  в номинации «Дуэты смешанный состав» (Фомина Марина, Фомина Кристина);
- за I место  в номинации «Малые группы юниоры»;
- за I место  в номинации «Street show»;
за III место  в номинации «Юниоры формейшен»
</t>
  </si>
  <si>
    <t>Всероссийский Рейтинговый Открытый
 конкурс по современной хореографии
«Гран-При Новосибирска»</t>
  </si>
  <si>
    <t xml:space="preserve">Дипломы:
- за I место в дисциплине «Патриотический танец. Юниоры дуэты»;
- за III место в дисциплине «Модерн. Юниоры. Формсейшн»
</t>
  </si>
  <si>
    <t>Отборочный тур Чемпионата России 
по чтению вслух среди старшеклассников
 «Страница,20»</t>
  </si>
  <si>
    <t>Всероссийский открытый чемпионат 
по современной хореографии
 «АНТИгравитация»</t>
  </si>
  <si>
    <t>IV всероссийский героико-патриотический
 фестиваль детского и юношеского творчества
 «Звезда победы»</t>
  </si>
  <si>
    <t>Всероссийский фестиваль авторской песни
 и поэзии «Камертон»</t>
  </si>
  <si>
    <t>Всероссийский поэтический блиц-конкурс
 «Божественный август»</t>
  </si>
  <si>
    <t>Специальный диплом за творческие 
успехи и поэтическое мастерство 
Александр Чернышёв</t>
  </si>
  <si>
    <t>Диплом I степени в номинации 
«Академические хоры и вокально-хоровые 
ансамбли»</t>
  </si>
  <si>
    <t>Международный конкурс искусства
 и творчества «RossиЯ.ru»</t>
  </si>
  <si>
    <t>IV Международная пойстерская
 конвенция «Poicon»</t>
  </si>
  <si>
    <t xml:space="preserve">Конкурс авторов и исполнителей фестиваля
«Платформа» </t>
  </si>
  <si>
    <t>Диплом участника полуфинала 
Александру Чернышёву</t>
  </si>
  <si>
    <t>г. Киров</t>
  </si>
  <si>
    <t>Акция "Снегоборцы"</t>
  </si>
  <si>
    <t>20.05-30.06.2020</t>
  </si>
  <si>
    <t>05-12.06.2020</t>
  </si>
  <si>
    <t>Игровая программа "Рождественкий колядки" для детей и подростков, проживающих в ЦСПСД "Семья"</t>
  </si>
  <si>
    <t>Приют для собак "Право на жизнь"</t>
  </si>
  <si>
    <t>Акция "Подарок ветерану"</t>
  </si>
  <si>
    <t>Серия мероприятий к декаде ЛОВЗ (фотосессия  и игровая программа для молодежи с ОВЗ)</t>
  </si>
  <si>
    <t>Новогодний онлайн-праздник для  для детей и подростков из ЦСПСД "Семья"</t>
  </si>
  <si>
    <t>Онлайн - акция, приуроченная к Всемирному дню без табака</t>
  </si>
  <si>
    <t>https://vk.com/patriot_centr</t>
  </si>
  <si>
    <t>Акция «НЕТ – важное слово» по профилактике употребления наркотиков и ПАВ (видеопросмотр, тест)</t>
  </si>
  <si>
    <t>ОО "ЦГПВ им. А. Невского" МБУ "Территория молодежи", ул. Большевистская, 175/6</t>
  </si>
  <si>
    <t xml:space="preserve">Мастер-класс «Психологическая помощь в ЧС» с элементами тренинга в рамках проекта «Спасатель» </t>
  </si>
  <si>
    <t xml:space="preserve">https://vk.com/spasatelproject, https://www.instagram.com/spasatelproject </t>
  </si>
  <si>
    <t>Мастер – класс «Первая помощь пострадавшим в различных ЧС»</t>
  </si>
  <si>
    <t>Акция, приуроченная ко дню семьи, любви и верности</t>
  </si>
  <si>
    <t>https://vk.com/patriot_centr, @nevsky_tm</t>
  </si>
  <si>
    <t>Мастер-класс по самообороне с элементами тренинга действий при угрозе терроризма ко Дню солидарности в борьбе с терроризмом</t>
  </si>
  <si>
    <t xml:space="preserve">https://www.instagram.com/spasatelproject </t>
  </si>
  <si>
    <t>Организация и проведение  социальной акции по сбору помощи бездомным животным</t>
  </si>
  <si>
    <t>15.10 - 15.11.2020</t>
  </si>
  <si>
    <t>Бориса Богаткова, 201 ЦРМИ "Продвижение"</t>
  </si>
  <si>
    <t>Организация временного пункта приема гуманитарной помощи для приютов бездомных животных</t>
  </si>
  <si>
    <t>09.01.2020-31.01.2020</t>
  </si>
  <si>
    <t>Ул. Никитина 70, ОО ЦДМ "Респект"</t>
  </si>
  <si>
    <t>Организация и проведение благотворительного кинопоказа фильма «Уличный кот по имени Боб» от благотворительного проекта «МуррКино»</t>
  </si>
  <si>
    <t>Организация и проведение музыкального квартирника для детей с нарушением зрения</t>
  </si>
  <si>
    <t>25 - 30.05.2020</t>
  </si>
  <si>
    <t>https://vk.com/ecolife2011</t>
  </si>
  <si>
    <t>Экологическая программа «Берегите наш бор, берегите...»</t>
  </si>
  <si>
    <t>https://vk.com/ecolife2011, https://vk.com/start2011</t>
  </si>
  <si>
    <t>Видеопросмотр «Антология антитеррора», приуроченного ко дню солидарности в борьбе с терроризмом</t>
  </si>
  <si>
    <t>https://vk.com/start2011,@start_tm</t>
  </si>
  <si>
    <t xml:space="preserve">Ежегодная акция по сбору батареек «Батарейки сдавайтесь!» </t>
  </si>
  <si>
    <t>ОО МЦ «Старт» МБУ "Территория молодежи",  ул. Выборная, 99/4</t>
  </si>
  <si>
    <t>Акция по сбору макулатуры "Бумажный бум"</t>
  </si>
  <si>
    <t>ФОТО - Челлендж «Ромашковое лето»</t>
  </si>
  <si>
    <t xml:space="preserve">https://vk.com/happiness_in_home_nsk 
https://vk.com/start2011
</t>
  </si>
  <si>
    <t>24 - 30.09.2020</t>
  </si>
  <si>
    <t xml:space="preserve">Неделя борьбы с курением посвященная Всемирному дню без табака </t>
  </si>
  <si>
    <t>Акция адресной помощи пожилым людям Октябрьского района  "Помоги другому"</t>
  </si>
  <si>
    <t>Адресная помощь</t>
  </si>
  <si>
    <t xml:space="preserve">Масленица для детей и подростков с ОВЗ в центре реабилитации КЦСОН Октябрьского района </t>
  </si>
  <si>
    <t>Акция "Право на жизнь"
(выезд в прияют для животных)</t>
  </si>
  <si>
    <t>27.06.2020,
19.07.2020,
19.08.2020</t>
  </si>
  <si>
    <t>30.01.2020,
06.02.2020</t>
  </si>
  <si>
    <t>Серия онлайн-мастер-классов для детей и подростков из ЦСПСД "Семья" (аудиосборник сказок от сотрудников и волонтеров ОО "МЦТТ" и видео мастер-класс по музыкальным играм)</t>
  </si>
  <si>
    <t>6.08.2020,
20.08.2020</t>
  </si>
  <si>
    <t>21.11.2020,
30.11.2020</t>
  </si>
  <si>
    <t>Серия мастер-классов по ИЗО-творчеству и ДПИ для молодых матерей в ТЖС, проживающих в ЦСПСД "Радуга"</t>
  </si>
  <si>
    <t>19.10.2020,
12.10.2020</t>
  </si>
  <si>
    <t>ул. А. Невского, 12</t>
  </si>
  <si>
    <t>ул. Садовая, 63</t>
  </si>
  <si>
    <t>ул. Зорге, 117/1</t>
  </si>
  <si>
    <t>ул. Чехова, 419</t>
  </si>
  <si>
    <t>Ул. Зорге, 117/1</t>
  </si>
  <si>
    <t>Цикл лекций «Первая помощь в ЧС»</t>
  </si>
  <si>
    <t>12.02.2020,
22.02.2020,
28.03.2020</t>
  </si>
  <si>
    <t xml:space="preserve">Мастер-класс по русскому жестовому языку </t>
  </si>
  <si>
    <t>Специальная (коррекционная) общеобразовательная школа-интернат №39, ул. Фасадная, 19</t>
  </si>
  <si>
    <t>09.01.-29.02.2020</t>
  </si>
  <si>
    <t>01.03.-27.03.2020</t>
  </si>
  <si>
    <t>Чистые игры в онлайн-формате «Рациональная утилизация мусорных отходов»</t>
  </si>
  <si>
    <t>Акция адресной помощи пожилым жителям Октябрьского в предверии декады пожилого человека "Трудовой десант"</t>
  </si>
  <si>
    <t xml:space="preserve">Октябрьский район </t>
  </si>
  <si>
    <t>6.10.2020,
8.10.2020,
12.10.2020,
13.10.2020</t>
  </si>
  <si>
    <t xml:space="preserve">Адресная помощь людям в ТЖС на территории Октябрьского района </t>
  </si>
  <si>
    <t>17.02.2020,
25.02.2020,
27.02.2020,
04.03.2020,
07.03.2020</t>
  </si>
  <si>
    <t xml:space="preserve">Акция "Курица", по оказанию адресной помощи людям в ТЖС во время пандемии </t>
  </si>
  <si>
    <t>Адресная помощь людям в ТЖС на территории города Новосибирска</t>
  </si>
  <si>
    <t>Городская благотворительная акция 
"Добрые крышечки"</t>
  </si>
  <si>
    <t>01.10. - 30.11.2020</t>
  </si>
  <si>
    <t>Акция "Окна победы"</t>
  </si>
  <si>
    <t>Акция "Россия в объективе"</t>
  </si>
  <si>
    <t>Общероссийское исполнение Гимна РФ</t>
  </si>
  <si>
    <t>Акция "Парад победителей"</t>
  </si>
  <si>
    <t>Акция "Я рисую мелом"</t>
  </si>
  <si>
    <t>Акция "Голубь мира"</t>
  </si>
  <si>
    <t xml:space="preserve">Летний онлайн-пленэр </t>
  </si>
  <si>
    <t>16-35 лет</t>
  </si>
  <si>
    <t>Профильный интенсив "Вожатский квартал"</t>
  </si>
  <si>
    <t>16 - 20 лет</t>
  </si>
  <si>
    <t>Профильный интенсив
"Здоровая спина"</t>
  </si>
  <si>
    <t>01.06.2020 - 30.06.2020</t>
  </si>
  <si>
    <t>06.07.2020 -19.07.2020</t>
  </si>
  <si>
    <t>15.08.2020 -15.09.2020</t>
  </si>
  <si>
    <t>14-35 лет</t>
  </si>
  <si>
    <t>https://www.instagram.com/start_tm/
https://vk.com/start2011</t>
  </si>
  <si>
    <t xml:space="preserve">https://www.instagram.com/_be.a.dream_/
https://vk.com/cdm_respect
https://www.instagram.com/cdm_respect/ </t>
  </si>
  <si>
    <t>https://www.instagram.com/mcttnsk/</t>
  </si>
  <si>
    <t>Литературный клуб "Сияние"</t>
  </si>
  <si>
    <t>январь 2018-декабрь 2020</t>
  </si>
  <si>
    <t>14 - 30 лет</t>
  </si>
  <si>
    <t>Творческое объединение молодых художников "Красный клевер"</t>
  </si>
  <si>
    <t>январь 2020 - декабрь 2021</t>
  </si>
  <si>
    <t>16 - 35 лет</t>
  </si>
  <si>
    <t xml:space="preserve">"Выше крыш" </t>
  </si>
  <si>
    <t>январь 2019 -декабрь 2020</t>
  </si>
  <si>
    <t>"Волонтер 2.0"</t>
  </si>
  <si>
    <t>январь 2020-декабрь 2021</t>
  </si>
  <si>
    <t>16 - 24 лет</t>
  </si>
  <si>
    <t>МБУ "Территория молодёжи"</t>
  </si>
  <si>
    <t>Ивченко Г. С.</t>
  </si>
  <si>
    <t xml:space="preserve">МБУ "Территория молодёжи" Октябрьского района г.Новосибирска </t>
  </si>
  <si>
    <t xml:space="preserve">Муниципальное бюджетное учреждение «Территория молодёжи» Октябрьского района города Новосибирска, 08.04.2013 г. 
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</si>
  <si>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</si>
  <si>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 xml:space="preserve">630102, г. Новосибирск, ул. Нижегородская, 20;
e-mail: tm154@yandex.ru;тел/факс: 206-38-71;
тел: 266-12-06, 206-38-71;
сайт: www.территориямолодежи.рф
</t>
  </si>
  <si>
    <t>Ивченко Галина Сергеевна</t>
  </si>
  <si>
    <t>Головное учреждение МБУ «Территория молодёжи», расположенное по адресу: 630102, г. Новосибирск, ул. Нижегородская, 20 - помещение на 1 этаже 5-ти этажного жилого дома;
Учреждение имеет основные отделы:
Основной отдел «Центр досуга молодежи «Респект», расположенный по адресу: 630008 г. Новосибирск, ул. Никитина,70 - помещение на 1 этаже и подвал 9-ти этажного жилого дома с отдельным входом;
Основной отдел «Центр развития молодежных инициатив «Продвижение», расположенный по адресу: 630089 г. Новосибирск, ул. Б.Богаткова, 201 -  помещение на 1 этаже 9-ти этажного жилого дома с отдельным входом;
Основной отдел «Центр гражданско-патриотического воспитания им. А. Невского», расположенный по адресу: 630083, г. Новосибирск, ул. Большевистская, 175/6 - помещение на 1 этаже 9-ти этажного жилого дома с отдельным входом;
Основной отдел «Молодёжный центр «Старт», расположенный по адресу: 630126, г. Новосибирск, ул. Выборная, 99/4 - цоколь 17-ти этажного жилого дома с отдельным входом;
Основной отдел «Молодёжный центр технического творчества», расположенный по адресу: 630102, г. Новосибирск, ул. Садовая, 63 -  отдельно стоящее 2-х этажное нежилое здание с подвальным помещением.</t>
  </si>
  <si>
    <t xml:space="preserve">Головное учреждение МБУ «Территория молодежи» - площадь – 88,7 кв.м.;
ОО «Центр досуга молодежи «Респект» - площадь - 1227,7 кв.м.;
ОО «Центр развития молодежных инициатив «Продвижение» - площадь – 685,5 кв.м.;
ОО «Центр гражданско-патриотического воспитания им. А. Невского» - площадь - 359,9 кв.м.;
ОО «Молодёжный центр «Старт» - площадь – 148,9 кв.м.;
ОО «Молодёжный центр технического творчества» - площадь – 543,7  кв.м.
</t>
  </si>
  <si>
    <t xml:space="preserve">Головное учреждение МБУ «Территория молодежи» - площадь – 84,4 кв.м.;
ОО «Центр досуга молодежи «Респект» - площадь – 923,6 кв.м.;
ОО «Центр развития молодежных инициатив «Продвижение» - площадь – 586,3 кв.м.;
ОО «Центр гражданско-патриотического воспитания им. А. Невского» - площадь – 270,3 кв.м.;
ОО «Молодёжный центр «Старт» - площадь – 144,4 кв.м.;
ОО «Молодёжный центр технического творчества» - площадь - 482, 9  кв.м.
</t>
  </si>
  <si>
    <r>
      <t>Головное учреждение "МБУ "Территория молодёжи" = 15 чел.                                                                                                                       Основной отдел "ЦДМ "Респект" = 24 чел.                                                                                                                       Основной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отдел "ЦРМИ "Продвижение" = 21 чел.                                                                                                             Основной отдел "МЦТТ" = 26 чел.                                                                                                                                     Основной отдел "МЦ "Старт" = 16 чел.                                                                                                                                  Основной отдел "ЦГПВ им. А. Невского" = 13 чел.                                                                                                                Итого: 115 чел.</t>
    </r>
  </si>
  <si>
    <t xml:space="preserve">Головное учреждение МБУ «Территория молодёжи»: 
07.30 - 21.00 понедельник – пятница; 
10.00-20.00 суббота, воскресенье. 
ОО «Центр гражданско-патриотического воспитания им. А. Невского»:                                                                                   09.00 - 22.00 понедельник - пятница;                                                                                                                                                                                                                                                                                                                                                  10.00 - 20.00 суббота;                                                                                                                                                                      11.00 - 18.00 воскресенье.  
ОО «Молодёжный центр технического творчества»: 
9.00 до 21.00 понедельник – пятница; 
09.00 до 20.00 суббота; 
воскресенье – выходной. 
ОО «Центр развития молодежных инициатив «Продвижение»: 
10.00 - 22.00 понедельник – суббота; 
воскресенье – выходной.
ОО  «Центр досуга молодежи «Респект»: 
09.30 – 21.30 понедельник – воскресенье.
ОО «Молодёжный центр «Старт»:
09.30 - 21.00 понедельник – пятница;                                                                                                                         12.00 - 21.00 суббота;                                                                                                                                     12.00 - 19.00 воскресенье.                                                                                                           </t>
  </si>
  <si>
    <t xml:space="preserve"> Головное учреждение МБУ «Территория молодежи»: 4 кабинета для административно-управленческого ресурса.                                                                                                                           ОО «Центр досуга молодежи «Респект»: 10 кабинетов.
ОО «Центр развития молодежных инициатив «Продвижение»: 10 кабинетов. 
ОО «Центр гражданско-патриотического воспитания им. А. Невского»: 6 кабинетов. 
ОО «Молодежный центр «Старт»: 5 кабинетов. 
ОО «Молодежный центр технического творчества»: 14 кабинетов.                                                                                          Итого: 49
</t>
  </si>
  <si>
    <t>Интеллектуальный клуб "Гики-Рики"</t>
  </si>
  <si>
    <t>январь - декабрь 2020</t>
  </si>
  <si>
    <t>Мотивационный проект для девушек "Хороший тон"</t>
  </si>
  <si>
    <t>май - декабрь 2020</t>
  </si>
  <si>
    <t xml:space="preserve">18 - 35 лет </t>
  </si>
  <si>
    <t>Пространство графического дизайна "Цифра"</t>
  </si>
  <si>
    <t xml:space="preserve">16 - 35 лет </t>
  </si>
  <si>
    <t>Проект "Театральный союз "Тёмные аллеи"</t>
  </si>
  <si>
    <t>Трудовой отряд "Люди N"</t>
  </si>
  <si>
    <t>январь-декабрь 2020</t>
  </si>
  <si>
    <t>14 -17 лет</t>
  </si>
  <si>
    <t>"ОтЛичный наставник"</t>
  </si>
  <si>
    <t>март - сентябрь 2020</t>
  </si>
  <si>
    <t>14 - 23 лет</t>
  </si>
  <si>
    <t>"Вахта Памяти"</t>
  </si>
  <si>
    <t>январь 2018- декабрь 2020</t>
  </si>
  <si>
    <t>14 - 18 лет</t>
  </si>
  <si>
    <t>"Спасатель"</t>
  </si>
  <si>
    <t>"Строки живых историй"</t>
  </si>
  <si>
    <t>февраль - май 2020</t>
  </si>
  <si>
    <t>"Счастье в доме"</t>
  </si>
  <si>
    <t>январь 2020 - декабрь 2022</t>
  </si>
  <si>
    <t>18 - 35 лет</t>
  </si>
  <si>
    <t>"Перспектива"</t>
  </si>
  <si>
    <t xml:space="preserve"> "Будь мечтой"</t>
  </si>
  <si>
    <t xml:space="preserve"> январь 2020- декабрь 2021</t>
  </si>
  <si>
    <t>"ECOLIFE"</t>
  </si>
  <si>
    <t>14 - 20 лет</t>
  </si>
  <si>
    <t>"Дворовый движ"</t>
  </si>
  <si>
    <t xml:space="preserve">Городской поэтической 
акции «Стихосушка» в формате онлайн
</t>
  </si>
  <si>
    <t>Содействие формированию активной жизненной позиции у молодежи</t>
  </si>
  <si>
    <t>Выставка современного искусства «Солянка»</t>
  </si>
  <si>
    <t>14  и старше</t>
  </si>
  <si>
    <t xml:space="preserve">Городской «V Музыкальный ринг» </t>
  </si>
  <si>
    <r>
      <t xml:space="preserve">Поэтический  </t>
    </r>
    <r>
      <rPr>
        <sz val="12"/>
        <color rgb="FF000000"/>
        <rFont val="Times New Roman"/>
        <family val="1"/>
        <charset val="204"/>
      </rPr>
      <t>Концерт «Давно хотел»</t>
    </r>
  </si>
  <si>
    <t xml:space="preserve">Районная интеллектуальная 
игра – квиз  «Поттермания 2.0»
</t>
  </si>
  <si>
    <t>14 - 35 лет</t>
  </si>
  <si>
    <t xml:space="preserve">Открытие 75-и летней Вахты Памяти у памятника
Б. Богаткову 
</t>
  </si>
  <si>
    <t>Акция «Трудовой десант»</t>
  </si>
  <si>
    <t>16 - 25 лет</t>
  </si>
  <si>
    <t xml:space="preserve">Открытый городской
Конкурс по судомоделизму
с удаленным участием моделистов Новосибирской  области  и города Новосибирска, посвященного 
75-летию Великой Победы (стендовые модели)
</t>
  </si>
  <si>
    <t>Содействие в выборе профессии и ориентирование на рынке труда</t>
  </si>
  <si>
    <t>14 - 25 лет</t>
  </si>
  <si>
    <t xml:space="preserve">«Селфи-квест «Дом вверх дном»
</t>
  </si>
  <si>
    <t>Городской туристский слет  молодежи «ЭкоСтарт»</t>
  </si>
  <si>
    <t>16 - 23 лет</t>
  </si>
  <si>
    <t>Игровая программа на микрорайоне «Широкая Масленица»</t>
  </si>
  <si>
    <t>от 10 и старше</t>
  </si>
  <si>
    <t>Городской поэтический фестиваль «Переплет»</t>
  </si>
  <si>
    <t>Отчетный концерт студии современного танца «3D Style»</t>
  </si>
  <si>
    <t xml:space="preserve">12 – 35 лет </t>
  </si>
  <si>
    <t>Открытие новогодней ёлки на микрорайоне</t>
  </si>
  <si>
    <t>Открытая конференция молодёжи «Наша память – наша победа», в рамках 75-летия Победы в ВОВ</t>
  </si>
  <si>
    <t>12 - 30 лет</t>
  </si>
  <si>
    <t>Районная акция «Свеча памяти»</t>
  </si>
  <si>
    <t>Выставка «Минута молчания» к 75-летию Победы в ВОВ</t>
  </si>
  <si>
    <t>День призывника</t>
  </si>
  <si>
    <t>18 - 25 лет</t>
  </si>
  <si>
    <t>Вручение паспортов 14-летним гражданам</t>
  </si>
  <si>
    <t>14  лет</t>
  </si>
  <si>
    <t>Фестиваль – конкурс патриотической песни «Горжусь Отчизною своей!»</t>
  </si>
  <si>
    <t>11 - 35 лет</t>
  </si>
  <si>
    <t xml:space="preserve">Уикэнд для молодых семей 
«Счастье быть вместе» 
</t>
  </si>
  <si>
    <t>молодые семьи</t>
  </si>
  <si>
    <t xml:space="preserve">Семейный Эко - День 
«Мир в наших руках», посвященный  Международному Дню Детства и Дню окружающей среды
</t>
  </si>
  <si>
    <t>Содействие формированию здорового образа жизни</t>
  </si>
  <si>
    <t xml:space="preserve"> Фестиваль  ЗОЖ 
«Тянись к мечте»
</t>
  </si>
  <si>
    <t>Фестиваль зимних дворовых игр для старшеклассников</t>
  </si>
  <si>
    <t xml:space="preserve">14 - 18 лет </t>
  </si>
  <si>
    <t>Выезд в Новосибирскую воспитательную колонию с Квизом</t>
  </si>
  <si>
    <t>14 - 17 лет</t>
  </si>
  <si>
    <t>Акция «Георгиевская
 ленточка»</t>
  </si>
  <si>
    <t xml:space="preserve">Областной творческий конкурс «В единстве народа Сила России» </t>
  </si>
  <si>
    <t>соорганизация</t>
  </si>
  <si>
    <t>г. Обь 
ул. Геодезическая, 25 МБОУ СОШ № 2</t>
  </si>
  <si>
    <t>01.08.2020-31.08.2020</t>
  </si>
  <si>
    <t>Республика САХА (Якутия), г. Томмот</t>
  </si>
  <si>
    <t>Проведение мастер-классов, работа в жюри</t>
  </si>
  <si>
    <t>XXI V Региональный фестиваль авторской песни  «Цветень - 2020».</t>
  </si>
  <si>
    <t>01.04.2020-30.04.2020</t>
  </si>
  <si>
    <t>Кемеровская область</t>
  </si>
  <si>
    <t>Сибирский культурный фестиваль «Сибирь безбрежная»</t>
  </si>
  <si>
    <t>06.2020-07.2020</t>
  </si>
  <si>
    <t>Новосибирская область, г.Бердск</t>
  </si>
  <si>
    <t>Областной фестиваль бардовской песни «Золотая струна»</t>
  </si>
  <si>
    <t>01.07.2020-31.07.2020</t>
  </si>
  <si>
    <t>Новосибирская область, г.Барабинск</t>
  </si>
  <si>
    <t xml:space="preserve">Сибирский фестиваль бега, полумарафон памяти А.Раевича </t>
  </si>
  <si>
    <t>г.Новосибирск, ул.Красный проспект.</t>
  </si>
  <si>
    <t>Участие в организации, добровольцы</t>
  </si>
  <si>
    <t>Всероссийская акция "МЫ вместе"</t>
  </si>
  <si>
    <t>апрель - июнь 2020</t>
  </si>
  <si>
    <t>ГШД НСК, адресная помощь на территории г.Новосибирска</t>
  </si>
  <si>
    <t>Участники, добровольцы</t>
  </si>
  <si>
    <t>Международная Пойстерская Конвенция PoiCon-2020</t>
  </si>
  <si>
    <t>10.01.2020-12.01.2020</t>
  </si>
  <si>
    <t>г.Москва</t>
  </si>
  <si>
    <t>Организация и проведение мастер классов, ведение социальных сетей, пиар компании.</t>
  </si>
  <si>
    <t>Международный онлайн-фестиваль "Зелёная карета"</t>
  </si>
  <si>
    <t>08.2020-11.2020</t>
  </si>
  <si>
    <t>г.Каменск-Уральский</t>
  </si>
  <si>
    <t>Работа в жюри, проведение мастер-классов в формате онлайн</t>
  </si>
  <si>
    <t xml:space="preserve">Тотальный диктант </t>
  </si>
  <si>
    <t>г.Новосибирск, ул.Б.Богаткова, 201</t>
  </si>
  <si>
    <t>Организаторы площадки</t>
  </si>
  <si>
    <t>ФГБОУ ВО «НГПУ», ИКиМП, 1 курс</t>
  </si>
  <si>
    <t>ФГБОУ ВО «НГПУ», ИКиМП, 3 курс</t>
  </si>
  <si>
    <t>ГАПОУ НСО " Новосибирский колледж легкой промышленности и сервиса", 4 курс</t>
  </si>
  <si>
    <t>ФГБОУ ВО «НГПУ», ИКиМП, 5 курс</t>
  </si>
  <si>
    <t>ООО «Академия охраны труда» (Программа по охране труда и проверки знаний требований охраны труда работников организаций, 40 часов)</t>
  </si>
  <si>
    <t>ФГБОУ ВО «НГТУ» (Управление государственными и муниципальными закупками, 108 часов)</t>
  </si>
  <si>
    <t>ООО «Академия охраны труда» (Пожарно-технический минимум для руководителей и ответственных за пожарную безопасность в учреждениях (офисах), 10 часов)</t>
  </si>
  <si>
    <t>ООО СО «Контрактная система Сибирь» (проф.переподготовка «Ведение бухгалтерского учета. Составление и представление бухгалтерской (финансовой) отчетности экономического субъекта», 396 часов)</t>
  </si>
  <si>
    <t>АНО ДПО УПЦ «Проект-5» (Обучение работников по вопросам охраны труда по программе «Охрана труда для руководителей и специалистов по 40 часовой программе»)</t>
  </si>
  <si>
    <t>ФГБОУ ВО «НГПУ», (Методическое обеспечение деятельности учреждения сферы молодежной политики, 72 часа)</t>
  </si>
  <si>
    <t>НГУЭУ, Реклама и связи с общественностью, 3 курс</t>
  </si>
  <si>
    <t>территориямолодежи.рф</t>
  </si>
  <si>
    <t xml:space="preserve">https://www.timolod.ru/organization/molodezhnye-tsentry/territoriya_molodezhi/ </t>
  </si>
  <si>
    <t xml:space="preserve">  </t>
  </si>
  <si>
    <t>https://vk.com/tm_154
https://vk.com/cdm_respect
https://vk.com/crmi_pro
https://vk.com/sadovay63
https://vk.com/patriot_centr
https://vk.com/start2011</t>
  </si>
  <si>
    <t>1915
3373
2933
1361
1171
1451</t>
  </si>
  <si>
    <t>59/18310
60/18441
66/20315
26/7999
22/6686
69/21216</t>
  </si>
  <si>
    <t>4345
4913
5942
2576
1665
4184</t>
  </si>
  <si>
    <t>https://www.instagram.com/territory_m/?hl=ru
https://www.instagram.com/mcttnsk/?hl=ru
https://www.instagram.com/cdm_respect/?hl=ru
https://www.instagram.com/crmi_pro/?hl=ru
https://www.instagram.com/start_tm/?hl=ru
https://www.instagram.com/nevsky_tm/?hl=ru</t>
  </si>
  <si>
    <t>927
1345
983
633
453
455</t>
  </si>
  <si>
    <t>https://www.youtube.com/channel/UC4WPLdYyKX3UlfjP8zgu5Bw</t>
  </si>
  <si>
    <t xml:space="preserve">19.01.2020,
20.03.2020 </t>
  </si>
  <si>
    <t>официальные страницы учреждения вконтакте и инстаграмм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</si>
</sst>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43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6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17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6" fillId="8" borderId="13" xfId="0" applyFont="1" applyFill="1" applyBorder="1" applyAlignment="1" applyProtection="1">
      <alignment horizontal="center" vertical="center" wrapText="1"/>
      <protection hidden="1"/>
    </xf>
    <xf numFmtId="0" fontId="26" fillId="8" borderId="1" xfId="0" applyFont="1" applyFill="1" applyBorder="1" applyAlignment="1" applyProtection="1">
      <alignment horizontal="center" vertical="center" wrapText="1"/>
      <protection hidden="1"/>
    </xf>
    <xf numFmtId="0" fontId="26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10" fillId="0" borderId="27" xfId="0" applyFont="1" applyBorder="1" applyAlignment="1" applyProtection="1">
      <alignment vertical="center"/>
      <protection hidden="1"/>
    </xf>
    <xf numFmtId="0" fontId="24" fillId="0" borderId="27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0" fillId="0" borderId="0" xfId="0" applyFont="1"/>
    <xf numFmtId="0" fontId="10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2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1" fillId="0" borderId="1" xfId="0" applyFont="1" applyBorder="1" applyAlignment="1" applyProtection="1">
      <alignment horizontal="center" vertical="top" wrapText="1"/>
      <protection locked="0"/>
    </xf>
    <xf numFmtId="14" fontId="31" fillId="0" borderId="1" xfId="0" applyNumberFormat="1" applyFont="1" applyBorder="1" applyAlignment="1" applyProtection="1">
      <alignment horizontal="center" vertical="top" wrapText="1"/>
      <protection locked="0"/>
    </xf>
    <xf numFmtId="0" fontId="31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>
      <alignment vertical="top" wrapText="1"/>
    </xf>
    <xf numFmtId="0" fontId="32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center" vertical="top" wrapText="1"/>
      <protection locked="0"/>
    </xf>
    <xf numFmtId="3" fontId="3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5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Border="1" applyAlignment="1" applyProtection="1">
      <alignment horizontal="left" vertical="top" wrapText="1"/>
      <protection locked="0"/>
    </xf>
    <xf numFmtId="0" fontId="33" fillId="10" borderId="1" xfId="0" applyFont="1" applyFill="1" applyBorder="1" applyAlignment="1" applyProtection="1">
      <alignment horizontal="center" vertical="top" wrapText="1"/>
      <protection locked="0"/>
    </xf>
    <xf numFmtId="0" fontId="32" fillId="0" borderId="5" xfId="0" applyFont="1" applyBorder="1" applyAlignment="1" applyProtection="1">
      <alignment horizontal="center" vertical="top" wrapText="1"/>
      <protection locked="0"/>
    </xf>
    <xf numFmtId="0" fontId="32" fillId="0" borderId="1" xfId="0" applyFont="1" applyBorder="1" applyAlignment="1" applyProtection="1">
      <alignment horizontal="center" vertical="top" wrapText="1"/>
      <protection locked="0"/>
    </xf>
    <xf numFmtId="0" fontId="33" fillId="0" borderId="1" xfId="0" applyFont="1" applyBorder="1" applyAlignment="1" applyProtection="1">
      <alignment horizontal="center" vertical="top" wrapText="1"/>
      <protection locked="0"/>
    </xf>
    <xf numFmtId="0" fontId="26" fillId="0" borderId="3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vertical="top" wrapText="1"/>
      <protection locked="0"/>
    </xf>
    <xf numFmtId="0" fontId="26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 vertical="top" wrapText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4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wrapText="1"/>
    </xf>
    <xf numFmtId="17" fontId="2" fillId="0" borderId="1" xfId="0" applyNumberFormat="1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top"/>
    </xf>
    <xf numFmtId="0" fontId="27" fillId="0" borderId="1" xfId="1" applyBorder="1" applyAlignment="1" applyProtection="1">
      <alignment horizontal="center" vertical="top" wrapText="1"/>
      <protection locked="0"/>
    </xf>
    <xf numFmtId="0" fontId="27" fillId="0" borderId="0" xfId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top" wrapText="1"/>
    </xf>
    <xf numFmtId="0" fontId="2" fillId="0" borderId="27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8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8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7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8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2" fillId="0" borderId="14" xfId="0" applyFont="1" applyBorder="1" applyAlignment="1" applyProtection="1">
      <alignment horizontal="center" vertical="top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14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7FFFF"/>
      <color rgb="FF66FFFF"/>
      <color rgb="FFFFFF99"/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youtube.com/channel/UC4WPLdYyKX3UlfjP8zgu5Bw" TargetMode="External"/><Relationship Id="rId1" Type="http://schemas.openxmlformats.org/officeDocument/2006/relationships/hyperlink" Target="https://www.timolod.ru/organization/molodezhnye-tsentry/territoriya_molodezhi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vk.com/start2011,@start_tm" TargetMode="External"/><Relationship Id="rId1" Type="http://schemas.openxmlformats.org/officeDocument/2006/relationships/hyperlink" Target="https://vk.com/ecolife201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7" zoomScaleSheetLayoutView="100" workbookViewId="0">
      <selection activeCell="P5" sqref="P5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47" t="s">
        <v>206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9"/>
    </row>
    <row r="2" spans="1:14" ht="38.25" customHeight="1" x14ac:dyDescent="0.25">
      <c r="A2" s="238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39"/>
    </row>
    <row r="3" spans="1:14" ht="19.5" customHeight="1" x14ac:dyDescent="0.25">
      <c r="A3" s="364" t="s">
        <v>218</v>
      </c>
      <c r="B3" s="365"/>
      <c r="C3" s="365"/>
      <c r="D3" s="365"/>
      <c r="E3" s="365"/>
      <c r="F3" s="92"/>
      <c r="G3" s="92"/>
      <c r="H3" s="92"/>
      <c r="I3" s="92"/>
      <c r="J3" s="92"/>
      <c r="K3" s="92"/>
      <c r="L3" s="350"/>
      <c r="M3" s="350"/>
      <c r="N3" s="351"/>
    </row>
    <row r="4" spans="1:14" ht="15.75" x14ac:dyDescent="0.25">
      <c r="A4" s="240" t="s">
        <v>79</v>
      </c>
      <c r="B4" s="363" t="s">
        <v>523</v>
      </c>
      <c r="C4" s="363"/>
      <c r="D4" s="363"/>
      <c r="E4" s="363"/>
      <c r="F4" s="92"/>
      <c r="G4" s="92"/>
      <c r="H4" s="92"/>
      <c r="I4" s="92"/>
      <c r="J4" s="92"/>
      <c r="K4" s="92"/>
      <c r="L4" s="92"/>
      <c r="M4" s="92"/>
      <c r="N4" s="239"/>
    </row>
    <row r="5" spans="1:14" ht="21.75" customHeight="1" x14ac:dyDescent="0.25">
      <c r="A5" s="368"/>
      <c r="B5" s="363"/>
      <c r="C5" s="363"/>
      <c r="D5" s="363"/>
      <c r="E5" s="363"/>
      <c r="F5" s="92"/>
      <c r="G5" s="92"/>
      <c r="H5" s="92"/>
      <c r="I5" s="92"/>
      <c r="J5" s="92"/>
      <c r="K5" s="92"/>
      <c r="L5" s="92"/>
      <c r="M5" s="92"/>
      <c r="N5" s="239"/>
    </row>
    <row r="6" spans="1:14" ht="30.75" customHeight="1" x14ac:dyDescent="0.25">
      <c r="A6" s="366" t="s">
        <v>524</v>
      </c>
      <c r="B6" s="367"/>
      <c r="C6" s="92"/>
      <c r="D6" s="369"/>
      <c r="E6" s="369"/>
      <c r="F6" s="92"/>
      <c r="G6" s="92"/>
      <c r="H6" s="92"/>
      <c r="I6" s="92"/>
      <c r="J6" s="92"/>
      <c r="K6" s="92"/>
      <c r="L6" s="92"/>
      <c r="M6" s="92"/>
      <c r="N6" s="239"/>
    </row>
    <row r="7" spans="1:14" ht="12.75" customHeight="1" x14ac:dyDescent="0.25">
      <c r="A7" s="370" t="s">
        <v>219</v>
      </c>
      <c r="B7" s="371"/>
      <c r="C7" s="92"/>
      <c r="D7" s="345" t="s">
        <v>220</v>
      </c>
      <c r="E7" s="345"/>
      <c r="F7" s="92"/>
      <c r="G7" s="92"/>
      <c r="H7" s="92"/>
      <c r="I7" s="92"/>
      <c r="J7" s="92"/>
      <c r="K7" s="92"/>
      <c r="L7" s="92"/>
      <c r="M7" s="92"/>
      <c r="N7" s="239"/>
    </row>
    <row r="8" spans="1:14" ht="12.75" customHeight="1" x14ac:dyDescent="0.25">
      <c r="A8" s="241"/>
      <c r="B8" s="346" t="s">
        <v>221</v>
      </c>
      <c r="C8" s="346"/>
      <c r="D8" s="346"/>
      <c r="E8" s="110"/>
      <c r="F8" s="92"/>
      <c r="G8" s="92"/>
      <c r="H8" s="92"/>
      <c r="I8" s="92"/>
      <c r="J8" s="92"/>
      <c r="K8" s="92"/>
      <c r="L8" s="92"/>
      <c r="M8" s="92"/>
      <c r="N8" s="239"/>
    </row>
    <row r="9" spans="1:14" ht="101.25" customHeight="1" x14ac:dyDescent="0.25">
      <c r="A9" s="238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39"/>
    </row>
    <row r="10" spans="1:14" ht="18.75" x14ac:dyDescent="0.3">
      <c r="A10" s="353" t="s">
        <v>102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5"/>
    </row>
    <row r="11" spans="1:14" ht="18.75" customHeight="1" x14ac:dyDescent="0.3">
      <c r="A11" s="356" t="s">
        <v>525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8"/>
    </row>
    <row r="12" spans="1:14" x14ac:dyDescent="0.25">
      <c r="A12" s="359" t="s">
        <v>103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1"/>
    </row>
    <row r="13" spans="1:14" ht="18.75" x14ac:dyDescent="0.3">
      <c r="A13" s="238"/>
      <c r="B13" s="92"/>
      <c r="C13" s="92"/>
      <c r="D13" s="92"/>
      <c r="E13" s="242" t="s">
        <v>104</v>
      </c>
      <c r="F13" s="352">
        <v>2020</v>
      </c>
      <c r="G13" s="352"/>
      <c r="H13" s="362" t="s">
        <v>105</v>
      </c>
      <c r="I13" s="362"/>
      <c r="J13" s="362"/>
      <c r="K13" s="92"/>
      <c r="L13" s="92"/>
      <c r="M13" s="92"/>
      <c r="N13" s="239"/>
    </row>
    <row r="14" spans="1:14" x14ac:dyDescent="0.25">
      <c r="A14" s="238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39"/>
    </row>
    <row r="15" spans="1:14" x14ac:dyDescent="0.25">
      <c r="A15" s="238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39"/>
    </row>
    <row r="16" spans="1:14" x14ac:dyDescent="0.25">
      <c r="A16" s="238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39"/>
    </row>
    <row r="17" spans="1:14" x14ac:dyDescent="0.25">
      <c r="A17" s="238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239"/>
    </row>
    <row r="18" spans="1:14" x14ac:dyDescent="0.25">
      <c r="A18" s="238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39"/>
    </row>
    <row r="19" spans="1:14" x14ac:dyDescent="0.25">
      <c r="A19" s="238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39"/>
    </row>
    <row r="20" spans="1:14" x14ac:dyDescent="0.25">
      <c r="A20" s="238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39"/>
    </row>
    <row r="21" spans="1:14" x14ac:dyDescent="0.25">
      <c r="A21" s="238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39"/>
    </row>
    <row r="22" spans="1:14" x14ac:dyDescent="0.25">
      <c r="A22" s="23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39"/>
    </row>
    <row r="23" spans="1:14" ht="18.75" x14ac:dyDescent="0.25">
      <c r="A23" s="342" t="s">
        <v>207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4"/>
    </row>
    <row r="24" spans="1:14" x14ac:dyDescent="0.25">
      <c r="A24" s="238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39"/>
    </row>
    <row r="25" spans="1:14" x14ac:dyDescent="0.25">
      <c r="A25" s="238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39"/>
    </row>
    <row r="26" spans="1:14" x14ac:dyDescent="0.25">
      <c r="A26" s="238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239"/>
    </row>
    <row r="27" spans="1:14" x14ac:dyDescent="0.25">
      <c r="A27" s="238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39"/>
    </row>
    <row r="28" spans="1:14" x14ac:dyDescent="0.25">
      <c r="A28" s="238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39"/>
    </row>
    <row r="29" spans="1:14" x14ac:dyDescent="0.25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5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4" t="s">
        <v>267</v>
      </c>
      <c r="B1" s="124"/>
      <c r="C1" s="124"/>
      <c r="D1" s="124"/>
    </row>
    <row r="2" spans="1:4" ht="94.5" customHeight="1" x14ac:dyDescent="0.25">
      <c r="A2" s="101" t="s">
        <v>265</v>
      </c>
      <c r="B2" s="122" t="s">
        <v>226</v>
      </c>
      <c r="C2" s="122" t="s">
        <v>227</v>
      </c>
      <c r="D2" s="122" t="s">
        <v>197</v>
      </c>
    </row>
    <row r="3" spans="1:4" ht="37.5" customHeight="1" x14ac:dyDescent="0.25">
      <c r="A3" s="96" t="s">
        <v>60</v>
      </c>
      <c r="B3" s="151">
        <v>121</v>
      </c>
      <c r="C3" s="102">
        <v>121</v>
      </c>
      <c r="D3" s="102">
        <v>6854</v>
      </c>
    </row>
    <row r="4" spans="1:4" ht="37.5" customHeight="1" x14ac:dyDescent="0.25">
      <c r="A4" s="96" t="s">
        <v>61</v>
      </c>
      <c r="B4" s="151">
        <v>35</v>
      </c>
      <c r="C4" s="102">
        <v>35</v>
      </c>
      <c r="D4" s="102">
        <v>2389</v>
      </c>
    </row>
    <row r="5" spans="1:4" ht="37.5" customHeight="1" x14ac:dyDescent="0.25">
      <c r="A5" s="96" t="s">
        <v>69</v>
      </c>
      <c r="B5" s="151">
        <v>13</v>
      </c>
      <c r="C5" s="102">
        <v>13</v>
      </c>
      <c r="D5" s="102">
        <v>891</v>
      </c>
    </row>
    <row r="6" spans="1:4" ht="37.5" customHeight="1" x14ac:dyDescent="0.25">
      <c r="A6" s="96" t="s">
        <v>70</v>
      </c>
      <c r="B6" s="151">
        <v>6</v>
      </c>
      <c r="C6" s="102">
        <v>6</v>
      </c>
      <c r="D6" s="102">
        <v>273</v>
      </c>
    </row>
    <row r="7" spans="1:4" ht="37.5" customHeight="1" x14ac:dyDescent="0.25">
      <c r="A7" s="96" t="s">
        <v>71</v>
      </c>
      <c r="B7" s="151">
        <v>35</v>
      </c>
      <c r="C7" s="102">
        <v>35</v>
      </c>
      <c r="D7" s="102">
        <v>2564</v>
      </c>
    </row>
    <row r="8" spans="1:4" ht="37.5" customHeight="1" x14ac:dyDescent="0.25">
      <c r="A8" s="96" t="s">
        <v>72</v>
      </c>
      <c r="B8" s="151">
        <v>20</v>
      </c>
      <c r="C8" s="102">
        <v>20</v>
      </c>
      <c r="D8" s="102">
        <v>538</v>
      </c>
    </row>
    <row r="9" spans="1:4" ht="37.5" customHeight="1" x14ac:dyDescent="0.25">
      <c r="A9" s="123" t="s">
        <v>91</v>
      </c>
      <c r="B9" s="35">
        <f>SUM(B3:B8)</f>
        <v>230</v>
      </c>
      <c r="C9" s="35">
        <f>SUM(C3:C8)</f>
        <v>230</v>
      </c>
      <c r="D9" s="35">
        <f>SUM(D3:D8)</f>
        <v>13509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="80" zoomScaleSheetLayoutView="80" workbookViewId="0">
      <selection activeCell="B107" sqref="B107:E109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415" t="s">
        <v>268</v>
      </c>
      <c r="B1" s="415"/>
      <c r="C1" s="415"/>
      <c r="D1" s="415"/>
      <c r="E1" s="415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2" t="s">
        <v>262</v>
      </c>
      <c r="E2" s="161" t="s">
        <v>198</v>
      </c>
    </row>
    <row r="3" spans="1:5" ht="18.75" x14ac:dyDescent="0.25">
      <c r="A3" s="146"/>
      <c r="B3" s="147" t="s">
        <v>239</v>
      </c>
      <c r="C3" s="146"/>
      <c r="D3" s="171"/>
      <c r="E3" s="146"/>
    </row>
    <row r="4" spans="1:5" ht="18.75" x14ac:dyDescent="0.3">
      <c r="A4" s="148"/>
      <c r="B4" s="144" t="s">
        <v>242</v>
      </c>
      <c r="C4" s="145"/>
      <c r="D4" s="145"/>
      <c r="E4" s="145"/>
    </row>
    <row r="5" spans="1:5" ht="56.25" x14ac:dyDescent="0.3">
      <c r="A5" s="98">
        <v>1</v>
      </c>
      <c r="B5" s="328" t="s">
        <v>608</v>
      </c>
      <c r="C5" s="329">
        <v>44119</v>
      </c>
      <c r="D5" s="330" t="s">
        <v>610</v>
      </c>
      <c r="E5" s="68" t="s">
        <v>609</v>
      </c>
    </row>
    <row r="6" spans="1:5" ht="18.75" x14ac:dyDescent="0.25">
      <c r="A6" s="98">
        <v>2</v>
      </c>
      <c r="B6" s="68"/>
      <c r="C6" s="68"/>
      <c r="D6" s="68"/>
      <c r="E6" s="68"/>
    </row>
    <row r="7" spans="1:5" ht="18.75" x14ac:dyDescent="0.25">
      <c r="A7" s="98">
        <v>3</v>
      </c>
      <c r="B7" s="68"/>
      <c r="C7" s="68"/>
      <c r="D7" s="68"/>
      <c r="E7" s="68"/>
    </row>
    <row r="8" spans="1:5" ht="18.75" x14ac:dyDescent="0.25">
      <c r="A8" s="98">
        <v>4</v>
      </c>
      <c r="B8" s="68"/>
      <c r="C8" s="68"/>
      <c r="D8" s="68"/>
      <c r="E8" s="68"/>
    </row>
    <row r="9" spans="1:5" ht="18.75" x14ac:dyDescent="0.25">
      <c r="A9" s="98">
        <v>5</v>
      </c>
      <c r="B9" s="68"/>
      <c r="C9" s="68"/>
      <c r="D9" s="68"/>
      <c r="E9" s="68"/>
    </row>
    <row r="10" spans="1:5" ht="23.25" customHeight="1" x14ac:dyDescent="0.3">
      <c r="A10" s="148"/>
      <c r="B10" s="144" t="s">
        <v>241</v>
      </c>
      <c r="C10" s="145"/>
      <c r="D10" s="145"/>
      <c r="E10" s="145"/>
    </row>
    <row r="11" spans="1:5" ht="18.75" x14ac:dyDescent="0.25">
      <c r="A11" s="98">
        <v>1</v>
      </c>
      <c r="B11" s="57"/>
      <c r="C11" s="57"/>
      <c r="D11" s="57"/>
      <c r="E11" s="57"/>
    </row>
    <row r="12" spans="1:5" ht="18.75" x14ac:dyDescent="0.25">
      <c r="A12" s="98">
        <v>2</v>
      </c>
      <c r="B12" s="57"/>
      <c r="C12" s="57"/>
      <c r="D12" s="57"/>
      <c r="E12" s="57"/>
    </row>
    <row r="13" spans="1:5" ht="18.75" x14ac:dyDescent="0.25">
      <c r="A13" s="98">
        <v>3</v>
      </c>
      <c r="B13" s="57"/>
      <c r="C13" s="57"/>
      <c r="D13" s="57"/>
      <c r="E13" s="57"/>
    </row>
    <row r="14" spans="1:5" ht="18.75" x14ac:dyDescent="0.25">
      <c r="A14" s="98">
        <v>4</v>
      </c>
      <c r="B14" s="57"/>
      <c r="C14" s="57"/>
      <c r="D14" s="57"/>
      <c r="E14" s="57"/>
    </row>
    <row r="15" spans="1:5" ht="18.75" x14ac:dyDescent="0.25">
      <c r="A15" s="98">
        <v>5</v>
      </c>
      <c r="B15" s="57"/>
      <c r="C15" s="57"/>
      <c r="D15" s="57"/>
      <c r="E15" s="57"/>
    </row>
    <row r="16" spans="1:5" ht="18.75" x14ac:dyDescent="0.3">
      <c r="A16" s="148"/>
      <c r="B16" s="144" t="s">
        <v>71</v>
      </c>
      <c r="C16" s="145"/>
      <c r="D16" s="145"/>
      <c r="E16" s="145"/>
    </row>
    <row r="17" spans="1:5" ht="18.75" x14ac:dyDescent="0.25">
      <c r="A17" s="98">
        <v>1</v>
      </c>
      <c r="B17" s="57"/>
      <c r="C17" s="57"/>
      <c r="D17" s="57"/>
      <c r="E17" s="57"/>
    </row>
    <row r="18" spans="1:5" ht="18.75" x14ac:dyDescent="0.25">
      <c r="A18" s="98">
        <v>2</v>
      </c>
      <c r="B18" s="57"/>
      <c r="C18" s="57"/>
      <c r="D18" s="57"/>
      <c r="E18" s="57"/>
    </row>
    <row r="19" spans="1:5" ht="18.75" x14ac:dyDescent="0.25">
      <c r="A19" s="98">
        <v>3</v>
      </c>
      <c r="B19" s="57"/>
      <c r="C19" s="57"/>
      <c r="D19" s="57"/>
      <c r="E19" s="57"/>
    </row>
    <row r="20" spans="1:5" ht="18.75" x14ac:dyDescent="0.25">
      <c r="A20" s="98">
        <v>4</v>
      </c>
      <c r="B20" s="57"/>
      <c r="C20" s="57"/>
      <c r="D20" s="57"/>
      <c r="E20" s="57"/>
    </row>
    <row r="21" spans="1:5" ht="18.75" x14ac:dyDescent="0.25">
      <c r="A21" s="98">
        <v>5</v>
      </c>
      <c r="B21" s="68"/>
      <c r="C21" s="68"/>
      <c r="D21" s="68"/>
      <c r="E21" s="68"/>
    </row>
    <row r="22" spans="1:5" ht="37.5" x14ac:dyDescent="0.3">
      <c r="A22" s="148"/>
      <c r="B22" s="150" t="s">
        <v>196</v>
      </c>
      <c r="C22" s="145"/>
      <c r="D22" s="145"/>
      <c r="E22" s="145"/>
    </row>
    <row r="23" spans="1:5" ht="18.75" x14ac:dyDescent="0.3">
      <c r="A23" s="169">
        <v>1</v>
      </c>
      <c r="B23" s="151"/>
      <c r="C23" s="149"/>
      <c r="D23" s="149"/>
      <c r="E23" s="149"/>
    </row>
    <row r="24" spans="1:5" ht="18.75" x14ac:dyDescent="0.3">
      <c r="A24" s="169">
        <v>2</v>
      </c>
      <c r="B24" s="151"/>
      <c r="C24" s="149"/>
      <c r="D24" s="149"/>
      <c r="E24" s="149"/>
    </row>
    <row r="25" spans="1:5" ht="18.75" x14ac:dyDescent="0.3">
      <c r="A25" s="169">
        <v>3</v>
      </c>
      <c r="B25" s="151"/>
      <c r="C25" s="149"/>
      <c r="D25" s="149"/>
      <c r="E25" s="149"/>
    </row>
    <row r="26" spans="1:5" ht="18.75" x14ac:dyDescent="0.3">
      <c r="A26" s="169">
        <v>4</v>
      </c>
      <c r="B26" s="151"/>
      <c r="C26" s="149"/>
      <c r="D26" s="149"/>
      <c r="E26" s="149"/>
    </row>
    <row r="27" spans="1:5" ht="18.75" x14ac:dyDescent="0.3">
      <c r="A27" s="169">
        <v>5</v>
      </c>
      <c r="B27" s="151"/>
      <c r="C27" s="149"/>
      <c r="D27" s="149"/>
      <c r="E27" s="149"/>
    </row>
    <row r="28" spans="1:5" ht="18.75" x14ac:dyDescent="0.25">
      <c r="A28" s="171"/>
      <c r="B28" s="147" t="s">
        <v>238</v>
      </c>
      <c r="C28" s="210"/>
      <c r="D28" s="210"/>
      <c r="E28" s="210"/>
    </row>
    <row r="29" spans="1:5" ht="18.75" x14ac:dyDescent="0.3">
      <c r="A29" s="148"/>
      <c r="B29" s="144" t="s">
        <v>242</v>
      </c>
      <c r="C29" s="209"/>
      <c r="D29" s="145"/>
      <c r="E29" s="145"/>
    </row>
    <row r="30" spans="1:5" ht="18.75" x14ac:dyDescent="0.25">
      <c r="A30" s="98">
        <v>1</v>
      </c>
      <c r="B30" s="57"/>
      <c r="C30" s="57"/>
      <c r="D30" s="57"/>
      <c r="E30" s="57"/>
    </row>
    <row r="31" spans="1:5" ht="18.75" x14ac:dyDescent="0.25">
      <c r="A31" s="98">
        <v>2</v>
      </c>
      <c r="B31" s="57"/>
      <c r="C31" s="57"/>
      <c r="D31" s="57"/>
      <c r="E31" s="57"/>
    </row>
    <row r="32" spans="1:5" ht="18.75" x14ac:dyDescent="0.25">
      <c r="A32" s="98">
        <v>3</v>
      </c>
      <c r="B32" s="57"/>
      <c r="C32" s="57"/>
      <c r="D32" s="57"/>
      <c r="E32" s="57"/>
    </row>
    <row r="33" spans="1:5" ht="18.75" x14ac:dyDescent="0.25">
      <c r="A33" s="98">
        <v>4</v>
      </c>
      <c r="B33" s="57"/>
      <c r="C33" s="57"/>
      <c r="D33" s="57"/>
      <c r="E33" s="57"/>
    </row>
    <row r="34" spans="1:5" ht="18.75" x14ac:dyDescent="0.25">
      <c r="A34" s="98">
        <v>5</v>
      </c>
      <c r="B34" s="68"/>
      <c r="C34" s="165"/>
      <c r="D34" s="166"/>
      <c r="E34" s="166"/>
    </row>
    <row r="35" spans="1:5" ht="18.75" x14ac:dyDescent="0.3">
      <c r="A35" s="172"/>
      <c r="B35" s="144" t="s">
        <v>241</v>
      </c>
      <c r="C35" s="145"/>
      <c r="D35" s="145"/>
      <c r="E35" s="145"/>
    </row>
    <row r="36" spans="1:5" ht="57.75" customHeight="1" x14ac:dyDescent="0.25">
      <c r="A36" s="98">
        <v>1</v>
      </c>
      <c r="B36" s="68" t="s">
        <v>329</v>
      </c>
      <c r="C36" s="331" t="s">
        <v>611</v>
      </c>
      <c r="D36" s="75" t="s">
        <v>612</v>
      </c>
      <c r="E36" s="68" t="s">
        <v>613</v>
      </c>
    </row>
    <row r="37" spans="1:5" ht="58.5" customHeight="1" x14ac:dyDescent="0.25">
      <c r="A37" s="98">
        <v>2</v>
      </c>
      <c r="B37" s="68" t="s">
        <v>614</v>
      </c>
      <c r="C37" s="68" t="s">
        <v>615</v>
      </c>
      <c r="D37" s="75" t="s">
        <v>616</v>
      </c>
      <c r="E37" s="68" t="s">
        <v>613</v>
      </c>
    </row>
    <row r="38" spans="1:5" ht="58.5" customHeight="1" x14ac:dyDescent="0.25">
      <c r="A38" s="98">
        <v>3</v>
      </c>
      <c r="B38" s="68" t="s">
        <v>617</v>
      </c>
      <c r="C38" s="68" t="s">
        <v>618</v>
      </c>
      <c r="D38" s="75" t="s">
        <v>619</v>
      </c>
      <c r="E38" s="68" t="s">
        <v>613</v>
      </c>
    </row>
    <row r="39" spans="1:5" ht="59.25" customHeight="1" x14ac:dyDescent="0.25">
      <c r="A39" s="98">
        <v>4</v>
      </c>
      <c r="B39" s="68" t="s">
        <v>620</v>
      </c>
      <c r="C39" s="68" t="s">
        <v>621</v>
      </c>
      <c r="D39" s="75" t="s">
        <v>622</v>
      </c>
      <c r="E39" s="68" t="s">
        <v>613</v>
      </c>
    </row>
    <row r="40" spans="1:5" ht="19.5" customHeight="1" x14ac:dyDescent="0.25">
      <c r="A40" s="98">
        <v>5</v>
      </c>
      <c r="B40" s="57"/>
      <c r="C40" s="57"/>
      <c r="D40" s="57"/>
      <c r="E40" s="57"/>
    </row>
    <row r="41" spans="1:5" ht="18.75" x14ac:dyDescent="0.25">
      <c r="A41" s="98">
        <v>6</v>
      </c>
      <c r="B41" s="57"/>
      <c r="C41" s="57"/>
      <c r="D41" s="57"/>
      <c r="E41" s="57"/>
    </row>
    <row r="42" spans="1:5" ht="18" customHeight="1" x14ac:dyDescent="0.25">
      <c r="A42" s="98">
        <v>7</v>
      </c>
      <c r="B42" s="57"/>
      <c r="C42" s="57"/>
      <c r="D42" s="57"/>
      <c r="E42" s="57"/>
    </row>
    <row r="43" spans="1:5" ht="20.25" customHeight="1" x14ac:dyDescent="0.25">
      <c r="A43" s="173">
        <v>8</v>
      </c>
      <c r="B43" s="57"/>
      <c r="C43" s="57"/>
      <c r="D43" s="57"/>
      <c r="E43" s="57"/>
    </row>
    <row r="44" spans="1:5" ht="20.25" customHeight="1" x14ac:dyDescent="0.25">
      <c r="A44" s="173">
        <v>9</v>
      </c>
      <c r="B44" s="57"/>
      <c r="C44" s="57"/>
      <c r="D44" s="57"/>
      <c r="E44" s="57"/>
    </row>
    <row r="45" spans="1:5" ht="21" customHeight="1" x14ac:dyDescent="0.25">
      <c r="A45" s="173">
        <v>10</v>
      </c>
      <c r="B45" s="57"/>
      <c r="C45" s="57"/>
      <c r="D45" s="57"/>
      <c r="E45" s="57"/>
    </row>
    <row r="46" spans="1:5" ht="18.75" x14ac:dyDescent="0.3">
      <c r="A46" s="174"/>
      <c r="B46" s="144" t="s">
        <v>71</v>
      </c>
      <c r="C46" s="145"/>
      <c r="D46" s="145"/>
      <c r="E46" s="145"/>
    </row>
    <row r="47" spans="1:5" ht="56.25" x14ac:dyDescent="0.25">
      <c r="A47" s="98">
        <v>1</v>
      </c>
      <c r="B47" s="68" t="s">
        <v>623</v>
      </c>
      <c r="C47" s="332">
        <v>44086</v>
      </c>
      <c r="D47" s="75" t="s">
        <v>624</v>
      </c>
      <c r="E47" s="68" t="s">
        <v>625</v>
      </c>
    </row>
    <row r="48" spans="1:5" ht="22.5" customHeight="1" x14ac:dyDescent="0.25">
      <c r="A48" s="98">
        <v>2</v>
      </c>
      <c r="B48" s="57"/>
      <c r="C48" s="57"/>
      <c r="D48" s="57"/>
      <c r="E48" s="57"/>
    </row>
    <row r="49" spans="1:5" ht="17.25" customHeight="1" x14ac:dyDescent="0.25">
      <c r="A49" s="98">
        <v>3</v>
      </c>
      <c r="B49" s="57"/>
      <c r="C49" s="57"/>
      <c r="D49" s="57"/>
      <c r="E49" s="57"/>
    </row>
    <row r="50" spans="1:5" ht="18.75" x14ac:dyDescent="0.25">
      <c r="A50" s="98">
        <v>4</v>
      </c>
      <c r="B50" s="57"/>
      <c r="C50" s="57"/>
      <c r="D50" s="57"/>
      <c r="E50" s="57"/>
    </row>
    <row r="51" spans="1:5" ht="18.75" x14ac:dyDescent="0.25">
      <c r="A51" s="98">
        <v>5</v>
      </c>
      <c r="B51" s="57"/>
      <c r="C51" s="57"/>
      <c r="D51" s="57"/>
      <c r="E51" s="57"/>
    </row>
    <row r="52" spans="1:5" ht="18.75" x14ac:dyDescent="0.25">
      <c r="A52" s="98">
        <v>6</v>
      </c>
      <c r="B52" s="57"/>
      <c r="C52" s="57"/>
      <c r="D52" s="57"/>
      <c r="E52" s="57"/>
    </row>
    <row r="53" spans="1:5" ht="18.75" x14ac:dyDescent="0.25">
      <c r="A53" s="98">
        <v>7</v>
      </c>
      <c r="B53" s="57"/>
      <c r="C53" s="57"/>
      <c r="D53" s="57"/>
      <c r="E53" s="57"/>
    </row>
    <row r="54" spans="1:5" ht="18.75" x14ac:dyDescent="0.25">
      <c r="A54" s="98">
        <v>8</v>
      </c>
      <c r="B54" s="57"/>
      <c r="C54" s="57"/>
      <c r="D54" s="57"/>
      <c r="E54" s="57"/>
    </row>
    <row r="55" spans="1:5" ht="18.75" x14ac:dyDescent="0.25">
      <c r="A55" s="98">
        <v>9</v>
      </c>
      <c r="B55" s="57"/>
      <c r="C55" s="57"/>
      <c r="D55" s="57"/>
      <c r="E55" s="57"/>
    </row>
    <row r="56" spans="1:5" ht="18.75" x14ac:dyDescent="0.25">
      <c r="A56" s="98">
        <v>10</v>
      </c>
      <c r="B56" s="57"/>
      <c r="C56" s="57"/>
      <c r="D56" s="57"/>
      <c r="E56" s="57"/>
    </row>
    <row r="57" spans="1:5" ht="37.5" x14ac:dyDescent="0.3">
      <c r="A57" s="148"/>
      <c r="B57" s="150" t="s">
        <v>196</v>
      </c>
      <c r="C57" s="145"/>
      <c r="D57" s="145"/>
      <c r="E57" s="145"/>
    </row>
    <row r="58" spans="1:5" ht="18.75" x14ac:dyDescent="0.25">
      <c r="A58" s="98">
        <v>1</v>
      </c>
      <c r="B58" s="68"/>
      <c r="C58" s="68"/>
      <c r="D58" s="68"/>
      <c r="E58" s="68"/>
    </row>
    <row r="59" spans="1:5" ht="18.75" x14ac:dyDescent="0.25">
      <c r="A59" s="98">
        <v>2</v>
      </c>
      <c r="B59" s="68"/>
      <c r="C59" s="68"/>
      <c r="D59" s="68"/>
      <c r="E59" s="68"/>
    </row>
    <row r="60" spans="1:5" ht="18.75" x14ac:dyDescent="0.25">
      <c r="A60" s="98">
        <v>3</v>
      </c>
      <c r="B60" s="68"/>
      <c r="C60" s="68"/>
      <c r="D60" s="68"/>
      <c r="E60" s="68"/>
    </row>
    <row r="61" spans="1:5" ht="18.75" x14ac:dyDescent="0.25">
      <c r="A61" s="98">
        <v>4</v>
      </c>
      <c r="B61" s="68"/>
      <c r="C61" s="68"/>
      <c r="D61" s="68"/>
      <c r="E61" s="68"/>
    </row>
    <row r="62" spans="1:5" ht="18.75" x14ac:dyDescent="0.25">
      <c r="A62" s="98">
        <v>5</v>
      </c>
      <c r="B62" s="68"/>
      <c r="C62" s="68"/>
      <c r="D62" s="68"/>
      <c r="E62" s="68"/>
    </row>
    <row r="63" spans="1:5" ht="18.75" x14ac:dyDescent="0.25">
      <c r="A63" s="171"/>
      <c r="B63" s="147" t="s">
        <v>240</v>
      </c>
      <c r="C63" s="210"/>
      <c r="D63" s="210"/>
      <c r="E63" s="210"/>
    </row>
    <row r="64" spans="1:5" ht="18.75" x14ac:dyDescent="0.3">
      <c r="A64" s="148"/>
      <c r="B64" s="144" t="s">
        <v>242</v>
      </c>
      <c r="C64" s="145"/>
      <c r="D64" s="145"/>
      <c r="E64" s="145"/>
    </row>
    <row r="65" spans="1:5" ht="41.25" customHeight="1" x14ac:dyDescent="0.25">
      <c r="A65" s="98">
        <v>1</v>
      </c>
      <c r="B65" s="68" t="s">
        <v>626</v>
      </c>
      <c r="C65" s="68" t="s">
        <v>627</v>
      </c>
      <c r="D65" s="75" t="s">
        <v>628</v>
      </c>
      <c r="E65" s="68" t="s">
        <v>629</v>
      </c>
    </row>
    <row r="66" spans="1:5" ht="20.25" customHeight="1" x14ac:dyDescent="0.25">
      <c r="A66" s="98">
        <v>2</v>
      </c>
      <c r="B66" s="57"/>
      <c r="C66" s="57"/>
      <c r="D66" s="57"/>
      <c r="E66" s="57"/>
    </row>
    <row r="67" spans="1:5" ht="20.25" customHeight="1" x14ac:dyDescent="0.25">
      <c r="A67" s="98">
        <v>3</v>
      </c>
      <c r="B67" s="57"/>
      <c r="C67" s="57"/>
      <c r="D67" s="57"/>
      <c r="E67" s="57"/>
    </row>
    <row r="68" spans="1:5" ht="18.75" x14ac:dyDescent="0.25">
      <c r="A68" s="98">
        <v>4</v>
      </c>
      <c r="B68" s="57"/>
      <c r="C68" s="57"/>
      <c r="D68" s="57"/>
      <c r="E68" s="57"/>
    </row>
    <row r="69" spans="1:5" ht="18.75" x14ac:dyDescent="0.25">
      <c r="A69" s="98">
        <v>5</v>
      </c>
      <c r="B69" s="68"/>
      <c r="C69" s="68"/>
      <c r="D69" s="68"/>
      <c r="E69" s="68"/>
    </row>
    <row r="70" spans="1:5" ht="18.75" x14ac:dyDescent="0.3">
      <c r="A70" s="148"/>
      <c r="B70" s="144" t="s">
        <v>241</v>
      </c>
      <c r="C70" s="145"/>
      <c r="D70" s="145"/>
      <c r="E70" s="145"/>
    </row>
    <row r="71" spans="1:5" ht="18.75" x14ac:dyDescent="0.25">
      <c r="A71" s="98">
        <v>1</v>
      </c>
      <c r="B71" s="57"/>
      <c r="C71" s="57"/>
      <c r="D71" s="57"/>
      <c r="E71" s="57"/>
    </row>
    <row r="72" spans="1:5" ht="18.75" x14ac:dyDescent="0.25">
      <c r="A72" s="98">
        <v>2</v>
      </c>
      <c r="B72" s="57"/>
      <c r="C72" s="57"/>
      <c r="D72" s="57"/>
      <c r="E72" s="57"/>
    </row>
    <row r="73" spans="1:5" ht="18.75" x14ac:dyDescent="0.25">
      <c r="A73" s="98">
        <v>3</v>
      </c>
      <c r="B73" s="57"/>
      <c r="C73" s="57"/>
      <c r="D73" s="57"/>
      <c r="E73" s="57"/>
    </row>
    <row r="74" spans="1:5" ht="18.75" x14ac:dyDescent="0.25">
      <c r="A74" s="98">
        <v>4</v>
      </c>
      <c r="B74" s="57"/>
      <c r="C74" s="57"/>
      <c r="D74" s="57"/>
      <c r="E74" s="57"/>
    </row>
    <row r="75" spans="1:5" ht="18.75" x14ac:dyDescent="0.25">
      <c r="A75" s="98">
        <v>5</v>
      </c>
      <c r="B75" s="57"/>
      <c r="C75" s="57"/>
      <c r="D75" s="57"/>
      <c r="E75" s="57"/>
    </row>
    <row r="76" spans="1:5" ht="18.75" x14ac:dyDescent="0.25">
      <c r="A76" s="98">
        <v>6</v>
      </c>
      <c r="B76" s="57"/>
      <c r="C76" s="57"/>
      <c r="D76" s="57"/>
      <c r="E76" s="57"/>
    </row>
    <row r="77" spans="1:5" ht="19.5" customHeight="1" x14ac:dyDescent="0.25">
      <c r="A77" s="98">
        <v>7</v>
      </c>
      <c r="B77" s="57"/>
      <c r="C77" s="57"/>
      <c r="D77" s="57"/>
      <c r="E77" s="57"/>
    </row>
    <row r="78" spans="1:5" ht="21.75" customHeight="1" x14ac:dyDescent="0.25">
      <c r="A78" s="98">
        <v>8</v>
      </c>
      <c r="B78" s="57"/>
      <c r="C78" s="57"/>
      <c r="D78" s="57"/>
      <c r="E78" s="57"/>
    </row>
    <row r="79" spans="1:5" ht="21" customHeight="1" x14ac:dyDescent="0.25">
      <c r="A79" s="98">
        <v>9</v>
      </c>
      <c r="B79" s="57"/>
      <c r="C79" s="57"/>
      <c r="D79" s="57"/>
      <c r="E79" s="57"/>
    </row>
    <row r="80" spans="1:5" ht="21.75" customHeight="1" x14ac:dyDescent="0.25">
      <c r="A80" s="98">
        <v>10</v>
      </c>
      <c r="B80" s="57"/>
      <c r="C80" s="57"/>
      <c r="D80" s="57"/>
      <c r="E80" s="57"/>
    </row>
    <row r="81" spans="1:5" ht="22.5" customHeight="1" x14ac:dyDescent="0.25">
      <c r="A81" s="98">
        <v>11</v>
      </c>
      <c r="B81" s="57"/>
      <c r="C81" s="57"/>
      <c r="D81" s="57"/>
      <c r="E81" s="57"/>
    </row>
    <row r="82" spans="1:5" ht="20.25" customHeight="1" x14ac:dyDescent="0.25">
      <c r="A82" s="98">
        <v>12</v>
      </c>
      <c r="B82" s="57"/>
      <c r="C82" s="57"/>
      <c r="D82" s="57"/>
      <c r="E82" s="57"/>
    </row>
    <row r="83" spans="1:5" ht="18.75" x14ac:dyDescent="0.3">
      <c r="A83" s="148"/>
      <c r="B83" s="144" t="s">
        <v>71</v>
      </c>
      <c r="C83" s="145"/>
      <c r="D83" s="211"/>
      <c r="E83" s="145"/>
    </row>
    <row r="84" spans="1:5" ht="18.75" x14ac:dyDescent="0.25">
      <c r="A84" s="169">
        <v>1</v>
      </c>
      <c r="B84" s="57"/>
      <c r="C84" s="57"/>
      <c r="D84" s="57"/>
      <c r="E84" s="57"/>
    </row>
    <row r="85" spans="1:5" ht="18.75" customHeight="1" x14ac:dyDescent="0.25">
      <c r="A85" s="169">
        <v>2</v>
      </c>
      <c r="B85" s="57"/>
      <c r="C85" s="57"/>
      <c r="D85" s="57"/>
      <c r="E85" s="57"/>
    </row>
    <row r="86" spans="1:5" ht="18.75" x14ac:dyDescent="0.25">
      <c r="A86" s="169">
        <v>3</v>
      </c>
      <c r="B86" s="57"/>
      <c r="C86" s="57"/>
      <c r="D86" s="57"/>
      <c r="E86" s="57"/>
    </row>
    <row r="87" spans="1:5" ht="18.75" customHeight="1" x14ac:dyDescent="0.25">
      <c r="A87" s="169">
        <v>4</v>
      </c>
      <c r="B87" s="57"/>
      <c r="C87" s="57"/>
      <c r="D87" s="57"/>
      <c r="E87" s="57"/>
    </row>
    <row r="88" spans="1:5" ht="18" customHeight="1" x14ac:dyDescent="0.25">
      <c r="A88" s="169">
        <v>5</v>
      </c>
      <c r="B88" s="57"/>
      <c r="C88" s="57"/>
      <c r="D88" s="57"/>
      <c r="E88" s="57"/>
    </row>
    <row r="89" spans="1:5" ht="23.25" customHeight="1" x14ac:dyDescent="0.25">
      <c r="A89" s="169">
        <v>6</v>
      </c>
      <c r="B89" s="57"/>
      <c r="C89" s="57"/>
      <c r="D89" s="57"/>
      <c r="E89" s="57"/>
    </row>
    <row r="90" spans="1:5" ht="19.5" customHeight="1" x14ac:dyDescent="0.25">
      <c r="A90" s="169">
        <v>7</v>
      </c>
      <c r="B90" s="57"/>
      <c r="C90" s="57"/>
      <c r="D90" s="57"/>
      <c r="E90" s="57"/>
    </row>
    <row r="91" spans="1:5" ht="24.75" customHeight="1" x14ac:dyDescent="0.25">
      <c r="A91" s="208">
        <v>8</v>
      </c>
      <c r="B91" s="57"/>
      <c r="C91" s="57"/>
      <c r="D91" s="57"/>
      <c r="E91" s="57"/>
    </row>
    <row r="92" spans="1:5" ht="21" customHeight="1" x14ac:dyDescent="0.25">
      <c r="A92" s="208">
        <v>9</v>
      </c>
      <c r="B92" s="57"/>
      <c r="C92" s="57"/>
      <c r="D92" s="57"/>
      <c r="E92" s="57"/>
    </row>
    <row r="93" spans="1:5" ht="37.5" x14ac:dyDescent="0.3">
      <c r="A93" s="174"/>
      <c r="B93" s="150" t="s">
        <v>196</v>
      </c>
      <c r="C93" s="145"/>
      <c r="D93" s="145"/>
      <c r="E93" s="145"/>
    </row>
    <row r="94" spans="1:5" ht="18.75" x14ac:dyDescent="0.3">
      <c r="A94" s="169">
        <v>1</v>
      </c>
      <c r="B94" s="58"/>
      <c r="C94" s="149"/>
      <c r="D94" s="149"/>
      <c r="E94" s="149"/>
    </row>
    <row r="95" spans="1:5" ht="18.75" x14ac:dyDescent="0.3">
      <c r="A95" s="169">
        <v>2</v>
      </c>
      <c r="B95" s="58"/>
      <c r="C95" s="149"/>
      <c r="D95" s="149"/>
      <c r="E95" s="149"/>
    </row>
    <row r="96" spans="1:5" ht="18.75" x14ac:dyDescent="0.3">
      <c r="A96" s="169">
        <v>3</v>
      </c>
      <c r="B96" s="58"/>
      <c r="C96" s="149"/>
      <c r="D96" s="149"/>
      <c r="E96" s="149"/>
    </row>
    <row r="97" spans="1:5" ht="18.75" x14ac:dyDescent="0.3">
      <c r="A97" s="169">
        <v>4</v>
      </c>
      <c r="B97" s="58"/>
      <c r="C97" s="149"/>
      <c r="D97" s="149"/>
      <c r="E97" s="149"/>
    </row>
    <row r="98" spans="1:5" ht="18.75" x14ac:dyDescent="0.3">
      <c r="A98" s="169">
        <v>5</v>
      </c>
      <c r="B98" s="58"/>
      <c r="C98" s="149"/>
      <c r="D98" s="149"/>
      <c r="E98" s="149"/>
    </row>
    <row r="99" spans="1:5" ht="18.75" x14ac:dyDescent="0.25">
      <c r="A99" s="171"/>
      <c r="B99" s="147" t="s">
        <v>235</v>
      </c>
      <c r="C99" s="147"/>
      <c r="D99" s="147"/>
      <c r="E99" s="147"/>
    </row>
    <row r="100" spans="1:5" ht="18.75" x14ac:dyDescent="0.3">
      <c r="A100" s="148"/>
      <c r="B100" s="144" t="s">
        <v>242</v>
      </c>
      <c r="C100" s="145"/>
      <c r="D100" s="145"/>
      <c r="E100" s="145"/>
    </row>
    <row r="101" spans="1:5" ht="18.75" x14ac:dyDescent="0.25">
      <c r="A101" s="98">
        <v>1</v>
      </c>
      <c r="B101" s="68"/>
      <c r="C101" s="68"/>
      <c r="D101" s="68"/>
      <c r="E101" s="68"/>
    </row>
    <row r="102" spans="1:5" ht="18.75" x14ac:dyDescent="0.25">
      <c r="A102" s="98">
        <v>2</v>
      </c>
      <c r="B102" s="68"/>
      <c r="C102" s="68"/>
      <c r="D102" s="68"/>
      <c r="E102" s="68"/>
    </row>
    <row r="103" spans="1:5" ht="18.75" x14ac:dyDescent="0.25">
      <c r="A103" s="98">
        <v>3</v>
      </c>
      <c r="B103" s="68"/>
      <c r="C103" s="68"/>
      <c r="D103" s="68"/>
      <c r="E103" s="68"/>
    </row>
    <row r="104" spans="1:5" ht="18.75" x14ac:dyDescent="0.25">
      <c r="A104" s="98">
        <v>4</v>
      </c>
      <c r="B104" s="68"/>
      <c r="C104" s="68"/>
      <c r="D104" s="68"/>
      <c r="E104" s="68"/>
    </row>
    <row r="105" spans="1:5" ht="18.75" x14ac:dyDescent="0.25">
      <c r="A105" s="98">
        <v>5</v>
      </c>
      <c r="B105" s="68"/>
      <c r="C105" s="68"/>
      <c r="D105" s="68"/>
      <c r="E105" s="68"/>
    </row>
    <row r="106" spans="1:5" ht="18.75" x14ac:dyDescent="0.3">
      <c r="A106" s="148"/>
      <c r="B106" s="144" t="s">
        <v>241</v>
      </c>
      <c r="C106" s="145"/>
      <c r="D106" s="145"/>
      <c r="E106" s="145"/>
    </row>
    <row r="107" spans="1:5" ht="93.75" x14ac:dyDescent="0.25">
      <c r="A107" s="98">
        <v>1</v>
      </c>
      <c r="B107" s="68" t="s">
        <v>630</v>
      </c>
      <c r="C107" s="68" t="s">
        <v>631</v>
      </c>
      <c r="D107" s="75" t="s">
        <v>632</v>
      </c>
      <c r="E107" s="68" t="s">
        <v>633</v>
      </c>
    </row>
    <row r="108" spans="1:5" ht="75" x14ac:dyDescent="0.25">
      <c r="A108" s="98">
        <v>2</v>
      </c>
      <c r="B108" s="68" t="s">
        <v>634</v>
      </c>
      <c r="C108" s="68" t="s">
        <v>635</v>
      </c>
      <c r="D108" s="75" t="s">
        <v>636</v>
      </c>
      <c r="E108" s="68" t="s">
        <v>637</v>
      </c>
    </row>
    <row r="109" spans="1:5" ht="37.5" x14ac:dyDescent="0.25">
      <c r="A109" s="98">
        <v>3</v>
      </c>
      <c r="B109" s="68" t="s">
        <v>638</v>
      </c>
      <c r="C109" s="332">
        <v>44121</v>
      </c>
      <c r="D109" s="75" t="s">
        <v>639</v>
      </c>
      <c r="E109" s="68" t="s">
        <v>640</v>
      </c>
    </row>
    <row r="110" spans="1:5" ht="21.75" customHeight="1" x14ac:dyDescent="0.25">
      <c r="A110" s="98">
        <v>4</v>
      </c>
      <c r="B110" s="57"/>
      <c r="C110" s="57"/>
      <c r="D110" s="57"/>
      <c r="E110" s="57"/>
    </row>
    <row r="111" spans="1:5" ht="18.75" x14ac:dyDescent="0.25">
      <c r="A111" s="98">
        <v>5</v>
      </c>
      <c r="B111" s="57"/>
      <c r="C111" s="57"/>
      <c r="D111" s="57"/>
      <c r="E111" s="57"/>
    </row>
    <row r="112" spans="1:5" ht="18.75" x14ac:dyDescent="0.25">
      <c r="A112" s="98">
        <v>6</v>
      </c>
      <c r="B112" s="57"/>
      <c r="C112" s="57"/>
      <c r="D112" s="57"/>
      <c r="E112" s="57"/>
    </row>
    <row r="113" spans="1:5" ht="18.75" x14ac:dyDescent="0.25">
      <c r="A113" s="98">
        <v>7</v>
      </c>
      <c r="B113" s="57"/>
      <c r="C113" s="57"/>
      <c r="D113" s="57"/>
      <c r="E113" s="57"/>
    </row>
    <row r="114" spans="1:5" ht="22.5" customHeight="1" x14ac:dyDescent="0.25">
      <c r="A114" s="98">
        <v>8</v>
      </c>
      <c r="B114" s="57"/>
      <c r="C114" s="57"/>
      <c r="D114" s="57"/>
      <c r="E114" s="57"/>
    </row>
    <row r="115" spans="1:5" ht="21.75" customHeight="1" x14ac:dyDescent="0.25">
      <c r="A115" s="98">
        <v>9</v>
      </c>
      <c r="B115" s="57"/>
      <c r="C115" s="57"/>
      <c r="D115" s="57"/>
      <c r="E115" s="57"/>
    </row>
    <row r="116" spans="1:5" ht="20.25" customHeight="1" x14ac:dyDescent="0.25">
      <c r="A116" s="98">
        <v>10</v>
      </c>
      <c r="B116" s="57"/>
      <c r="C116" s="57"/>
      <c r="D116" s="57"/>
      <c r="E116" s="57"/>
    </row>
    <row r="117" spans="1:5" ht="19.5" customHeight="1" x14ac:dyDescent="0.25">
      <c r="A117" s="98">
        <v>11</v>
      </c>
      <c r="B117" s="57"/>
      <c r="C117" s="57"/>
      <c r="D117" s="57"/>
      <c r="E117" s="57"/>
    </row>
    <row r="118" spans="1:5" ht="24" customHeight="1" x14ac:dyDescent="0.25">
      <c r="A118" s="98">
        <v>12</v>
      </c>
      <c r="B118" s="57"/>
      <c r="C118" s="57"/>
      <c r="D118" s="57"/>
      <c r="E118" s="57"/>
    </row>
    <row r="119" spans="1:5" ht="26.25" customHeight="1" x14ac:dyDescent="0.25">
      <c r="A119" s="98">
        <v>13</v>
      </c>
      <c r="B119" s="57"/>
      <c r="C119" s="57"/>
      <c r="D119" s="57"/>
      <c r="E119" s="57"/>
    </row>
    <row r="120" spans="1:5" ht="19.5" customHeight="1" x14ac:dyDescent="0.25">
      <c r="A120" s="98">
        <v>14</v>
      </c>
      <c r="B120" s="57"/>
      <c r="C120" s="57"/>
      <c r="D120" s="57"/>
      <c r="E120" s="57"/>
    </row>
    <row r="121" spans="1:5" ht="18.75" x14ac:dyDescent="0.25">
      <c r="A121" s="148"/>
      <c r="B121" s="142" t="s">
        <v>71</v>
      </c>
      <c r="C121" s="212"/>
      <c r="D121" s="212"/>
      <c r="E121" s="212"/>
    </row>
    <row r="122" spans="1:5" ht="18.75" x14ac:dyDescent="0.25">
      <c r="A122" s="169">
        <v>1</v>
      </c>
      <c r="B122" s="57"/>
      <c r="C122" s="57"/>
      <c r="D122" s="57"/>
      <c r="E122" s="57"/>
    </row>
    <row r="123" spans="1:5" ht="18.75" x14ac:dyDescent="0.25">
      <c r="A123" s="169">
        <v>2</v>
      </c>
      <c r="B123" s="57"/>
      <c r="C123" s="57"/>
      <c r="D123" s="57"/>
      <c r="E123" s="57"/>
    </row>
    <row r="124" spans="1:5" ht="18.75" x14ac:dyDescent="0.25">
      <c r="A124" s="169">
        <v>3</v>
      </c>
      <c r="B124" s="57"/>
      <c r="C124" s="57"/>
      <c r="D124" s="57"/>
      <c r="E124" s="57"/>
    </row>
    <row r="125" spans="1:5" ht="18.75" x14ac:dyDescent="0.25">
      <c r="A125" s="169">
        <v>4</v>
      </c>
      <c r="B125" s="57"/>
      <c r="C125" s="57"/>
      <c r="D125" s="57"/>
      <c r="E125" s="57"/>
    </row>
    <row r="126" spans="1:5" ht="18.75" x14ac:dyDescent="0.3">
      <c r="A126" s="169">
        <v>5</v>
      </c>
      <c r="B126" s="58"/>
      <c r="C126" s="149"/>
      <c r="D126" s="149"/>
      <c r="E126" s="149"/>
    </row>
    <row r="127" spans="1:5" ht="37.5" x14ac:dyDescent="0.3">
      <c r="A127" s="148"/>
      <c r="B127" s="150" t="s">
        <v>196</v>
      </c>
      <c r="C127" s="145"/>
      <c r="D127" s="145"/>
      <c r="E127" s="145"/>
    </row>
    <row r="128" spans="1:5" ht="18.75" x14ac:dyDescent="0.3">
      <c r="A128" s="169">
        <v>1</v>
      </c>
      <c r="B128" s="58"/>
      <c r="C128" s="149"/>
      <c r="D128" s="149"/>
      <c r="E128" s="149"/>
    </row>
    <row r="129" spans="1:5" ht="18.75" x14ac:dyDescent="0.3">
      <c r="A129" s="169">
        <v>2</v>
      </c>
      <c r="B129" s="58"/>
      <c r="C129" s="149"/>
      <c r="D129" s="149"/>
      <c r="E129" s="149"/>
    </row>
    <row r="130" spans="1:5" ht="18.75" x14ac:dyDescent="0.3">
      <c r="A130" s="169">
        <v>3</v>
      </c>
      <c r="B130" s="58"/>
      <c r="C130" s="149"/>
      <c r="D130" s="149"/>
      <c r="E130" s="149"/>
    </row>
    <row r="131" spans="1:5" ht="18.75" x14ac:dyDescent="0.3">
      <c r="A131" s="169">
        <v>4</v>
      </c>
      <c r="B131" s="58"/>
      <c r="C131" s="149"/>
      <c r="D131" s="149"/>
      <c r="E131" s="149"/>
    </row>
    <row r="132" spans="1:5" ht="18.75" x14ac:dyDescent="0.3">
      <c r="A132" s="169">
        <v>5</v>
      </c>
      <c r="B132" s="58"/>
      <c r="C132" s="149"/>
      <c r="D132" s="149"/>
      <c r="E132" s="149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3" zoomScaleSheetLayoutView="10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16" t="s">
        <v>140</v>
      </c>
      <c r="B1" s="416"/>
      <c r="C1" s="416"/>
      <c r="D1" s="416"/>
      <c r="E1" s="416"/>
    </row>
    <row r="2" spans="1:5" ht="94.5" customHeight="1" x14ac:dyDescent="0.25">
      <c r="A2" s="186" t="s">
        <v>141</v>
      </c>
      <c r="B2" s="186" t="s">
        <v>142</v>
      </c>
      <c r="C2" s="186" t="s">
        <v>143</v>
      </c>
      <c r="D2" s="186" t="s">
        <v>144</v>
      </c>
      <c r="E2" s="186" t="s">
        <v>145</v>
      </c>
    </row>
    <row r="3" spans="1:5" ht="56.25" x14ac:dyDescent="0.3">
      <c r="A3" s="65" t="s">
        <v>146</v>
      </c>
      <c r="B3" s="54">
        <v>90</v>
      </c>
      <c r="C3" s="102">
        <v>18</v>
      </c>
      <c r="D3" s="102">
        <v>0</v>
      </c>
      <c r="E3" s="102">
        <v>72</v>
      </c>
    </row>
    <row r="4" spans="1:5" ht="75" x14ac:dyDescent="0.3">
      <c r="A4" s="65" t="s">
        <v>147</v>
      </c>
      <c r="B4" s="54">
        <v>180</v>
      </c>
      <c r="C4" s="102">
        <v>0</v>
      </c>
      <c r="D4" s="102">
        <v>0</v>
      </c>
      <c r="E4" s="102">
        <v>180</v>
      </c>
    </row>
    <row r="5" spans="1:5" ht="112.5" x14ac:dyDescent="0.3">
      <c r="A5" s="65" t="s">
        <v>222</v>
      </c>
      <c r="B5" s="111">
        <f>B6+B7+B8+B9</f>
        <v>60</v>
      </c>
      <c r="C5" s="111">
        <f>C6+C7+C8+C9</f>
        <v>0</v>
      </c>
      <c r="D5" s="111">
        <f>D6+D7+D8+D9</f>
        <v>0</v>
      </c>
      <c r="E5" s="111">
        <f>E6+E7+E8+E9</f>
        <v>60</v>
      </c>
    </row>
    <row r="6" spans="1:5" ht="24" customHeight="1" x14ac:dyDescent="0.3">
      <c r="A6" s="65" t="s">
        <v>269</v>
      </c>
      <c r="B6" s="54">
        <v>0</v>
      </c>
      <c r="C6" s="102">
        <v>0</v>
      </c>
      <c r="D6" s="102">
        <v>0</v>
      </c>
      <c r="E6" s="102">
        <v>0</v>
      </c>
    </row>
    <row r="7" spans="1:5" ht="37.5" x14ac:dyDescent="0.3">
      <c r="A7" s="65" t="s">
        <v>148</v>
      </c>
      <c r="B7" s="54">
        <v>60</v>
      </c>
      <c r="C7" s="102">
        <v>0</v>
      </c>
      <c r="D7" s="102">
        <v>0</v>
      </c>
      <c r="E7" s="102">
        <v>60</v>
      </c>
    </row>
    <row r="8" spans="1:5" ht="56.25" x14ac:dyDescent="0.3">
      <c r="A8" s="65" t="s">
        <v>149</v>
      </c>
      <c r="B8" s="54">
        <v>0</v>
      </c>
      <c r="C8" s="102">
        <v>0</v>
      </c>
      <c r="D8" s="102">
        <v>0</v>
      </c>
      <c r="E8" s="102">
        <v>0</v>
      </c>
    </row>
    <row r="9" spans="1:5" ht="56.25" x14ac:dyDescent="0.3">
      <c r="A9" s="65" t="s">
        <v>150</v>
      </c>
      <c r="B9" s="54">
        <v>0</v>
      </c>
      <c r="C9" s="102">
        <v>0</v>
      </c>
      <c r="D9" s="102">
        <v>0</v>
      </c>
      <c r="E9" s="102">
        <v>0</v>
      </c>
    </row>
    <row r="10" spans="1:5" ht="18.75" x14ac:dyDescent="0.25">
      <c r="A10" s="66" t="s">
        <v>91</v>
      </c>
      <c r="B10" s="100">
        <f>B3+B4+B5</f>
        <v>330</v>
      </c>
      <c r="C10" s="100">
        <f>C3+C4+C5</f>
        <v>18</v>
      </c>
      <c r="D10" s="100">
        <f>D3+D4+D5</f>
        <v>0</v>
      </c>
      <c r="E10" s="100">
        <f>E3+E4+E5</f>
        <v>312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view="pageBreakPreview" topLeftCell="A65" zoomScale="90" zoomScaleSheetLayoutView="90" workbookViewId="0">
      <selection activeCell="A71" sqref="A71:D74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415" t="s">
        <v>151</v>
      </c>
      <c r="B1" s="417"/>
      <c r="C1" s="417"/>
      <c r="D1" s="417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0" t="s">
        <v>223</v>
      </c>
      <c r="B3" s="141"/>
      <c r="C3" s="140"/>
      <c r="D3" s="141"/>
    </row>
    <row r="4" spans="1:4" ht="15.75" x14ac:dyDescent="0.25">
      <c r="A4" s="164"/>
      <c r="B4" s="167"/>
      <c r="C4" s="167"/>
      <c r="D4" s="164"/>
    </row>
    <row r="5" spans="1:4" ht="18.75" x14ac:dyDescent="0.25">
      <c r="A5" s="140" t="s">
        <v>124</v>
      </c>
      <c r="B5" s="152"/>
      <c r="C5" s="140"/>
      <c r="D5" s="141"/>
    </row>
    <row r="6" spans="1:4" ht="51" customHeight="1" x14ac:dyDescent="0.25">
      <c r="A6" s="175" t="s">
        <v>380</v>
      </c>
      <c r="B6" s="258" t="s">
        <v>370</v>
      </c>
      <c r="C6" s="175" t="s">
        <v>381</v>
      </c>
      <c r="D6" s="175" t="s">
        <v>382</v>
      </c>
    </row>
    <row r="7" spans="1:4" ht="30" x14ac:dyDescent="0.25">
      <c r="A7" s="175" t="s">
        <v>383</v>
      </c>
      <c r="B7" s="255" t="s">
        <v>274</v>
      </c>
      <c r="C7" s="259" t="s">
        <v>381</v>
      </c>
      <c r="D7" s="175" t="s">
        <v>384</v>
      </c>
    </row>
    <row r="8" spans="1:4" ht="15.75" x14ac:dyDescent="0.25">
      <c r="A8" s="257"/>
      <c r="B8" s="254"/>
      <c r="C8" s="164"/>
      <c r="D8" s="164"/>
    </row>
    <row r="9" spans="1:4" ht="19.5" customHeight="1" x14ac:dyDescent="0.25">
      <c r="A9" s="253" t="s">
        <v>239</v>
      </c>
      <c r="B9" s="252"/>
      <c r="C9" s="251"/>
      <c r="D9" s="251"/>
    </row>
    <row r="10" spans="1:4" ht="48" customHeight="1" x14ac:dyDescent="0.25">
      <c r="A10" s="175" t="s">
        <v>332</v>
      </c>
      <c r="B10" s="260" t="s">
        <v>281</v>
      </c>
      <c r="C10" s="175" t="s">
        <v>275</v>
      </c>
      <c r="D10" s="175" t="s">
        <v>333</v>
      </c>
    </row>
    <row r="11" spans="1:4" ht="90" x14ac:dyDescent="0.25">
      <c r="A11" s="261" t="s">
        <v>334</v>
      </c>
      <c r="B11" s="262" t="s">
        <v>338</v>
      </c>
      <c r="C11" s="261" t="s">
        <v>275</v>
      </c>
      <c r="D11" s="261" t="s">
        <v>385</v>
      </c>
    </row>
    <row r="12" spans="1:4" ht="60" x14ac:dyDescent="0.25">
      <c r="A12" s="175" t="s">
        <v>386</v>
      </c>
      <c r="B12" s="262" t="s">
        <v>338</v>
      </c>
      <c r="C12" s="261" t="s">
        <v>275</v>
      </c>
      <c r="D12" s="261" t="s">
        <v>335</v>
      </c>
    </row>
    <row r="13" spans="1:4" ht="30.75" customHeight="1" x14ac:dyDescent="0.25">
      <c r="A13" s="263" t="s">
        <v>387</v>
      </c>
      <c r="B13" s="262" t="s">
        <v>274</v>
      </c>
      <c r="C13" s="261" t="s">
        <v>275</v>
      </c>
      <c r="D13" s="261" t="s">
        <v>336</v>
      </c>
    </row>
    <row r="14" spans="1:4" ht="60" x14ac:dyDescent="0.25">
      <c r="A14" s="261" t="s">
        <v>337</v>
      </c>
      <c r="B14" s="262" t="s">
        <v>274</v>
      </c>
      <c r="C14" s="261" t="s">
        <v>275</v>
      </c>
      <c r="D14" s="264" t="s">
        <v>339</v>
      </c>
    </row>
    <row r="15" spans="1:4" ht="60" x14ac:dyDescent="0.25">
      <c r="A15" s="261" t="s">
        <v>340</v>
      </c>
      <c r="B15" s="262" t="s">
        <v>274</v>
      </c>
      <c r="C15" s="261" t="s">
        <v>275</v>
      </c>
      <c r="D15" s="265" t="s">
        <v>339</v>
      </c>
    </row>
    <row r="16" spans="1:4" ht="153" customHeight="1" x14ac:dyDescent="0.25">
      <c r="A16" s="261" t="s">
        <v>341</v>
      </c>
      <c r="B16" s="262" t="s">
        <v>274</v>
      </c>
      <c r="C16" s="261" t="s">
        <v>275</v>
      </c>
      <c r="D16" s="261" t="s">
        <v>342</v>
      </c>
    </row>
    <row r="17" spans="1:4" ht="18.75" x14ac:dyDescent="0.25">
      <c r="A17" s="140" t="s">
        <v>237</v>
      </c>
      <c r="B17" s="152"/>
      <c r="C17" s="140"/>
      <c r="D17" s="141"/>
    </row>
    <row r="18" spans="1:4" ht="31.5" customHeight="1" x14ac:dyDescent="0.25">
      <c r="A18" s="175" t="s">
        <v>343</v>
      </c>
      <c r="B18" s="266" t="s">
        <v>338</v>
      </c>
      <c r="C18" s="267" t="s">
        <v>275</v>
      </c>
      <c r="D18" s="267" t="s">
        <v>344</v>
      </c>
    </row>
    <row r="19" spans="1:4" ht="36" customHeight="1" x14ac:dyDescent="0.25">
      <c r="A19" s="175" t="s">
        <v>388</v>
      </c>
      <c r="B19" s="255" t="s">
        <v>338</v>
      </c>
      <c r="C19" s="267" t="s">
        <v>275</v>
      </c>
      <c r="D19" s="175" t="s">
        <v>345</v>
      </c>
    </row>
    <row r="20" spans="1:4" ht="78" customHeight="1" x14ac:dyDescent="0.25">
      <c r="A20" s="263" t="s">
        <v>389</v>
      </c>
      <c r="B20" s="255" t="s">
        <v>338</v>
      </c>
      <c r="C20" s="267" t="s">
        <v>275</v>
      </c>
      <c r="D20" s="175" t="s">
        <v>347</v>
      </c>
    </row>
    <row r="21" spans="1:4" ht="34.5" customHeight="1" x14ac:dyDescent="0.25">
      <c r="A21" s="175" t="s">
        <v>348</v>
      </c>
      <c r="B21" s="255" t="s">
        <v>338</v>
      </c>
      <c r="C21" s="267" t="s">
        <v>275</v>
      </c>
      <c r="D21" s="175" t="s">
        <v>349</v>
      </c>
    </row>
    <row r="22" spans="1:4" ht="78" customHeight="1" x14ac:dyDescent="0.25">
      <c r="A22" s="175" t="s">
        <v>350</v>
      </c>
      <c r="B22" s="260" t="s">
        <v>338</v>
      </c>
      <c r="C22" s="267" t="s">
        <v>275</v>
      </c>
      <c r="D22" s="175" t="s">
        <v>351</v>
      </c>
    </row>
    <row r="23" spans="1:4" ht="37.5" customHeight="1" x14ac:dyDescent="0.25">
      <c r="A23" s="175" t="s">
        <v>390</v>
      </c>
      <c r="B23" s="258" t="s">
        <v>274</v>
      </c>
      <c r="C23" s="267" t="s">
        <v>275</v>
      </c>
      <c r="D23" s="175" t="s">
        <v>352</v>
      </c>
    </row>
    <row r="24" spans="1:4" ht="81.75" customHeight="1" x14ac:dyDescent="0.25">
      <c r="A24" s="175" t="s">
        <v>353</v>
      </c>
      <c r="B24" s="260" t="s">
        <v>274</v>
      </c>
      <c r="C24" s="267" t="s">
        <v>275</v>
      </c>
      <c r="D24" s="175" t="s">
        <v>354</v>
      </c>
    </row>
    <row r="25" spans="1:4" ht="21" customHeight="1" x14ac:dyDescent="0.25">
      <c r="A25" s="175" t="s">
        <v>355</v>
      </c>
      <c r="B25" s="255" t="s">
        <v>278</v>
      </c>
      <c r="C25" s="267" t="s">
        <v>275</v>
      </c>
      <c r="D25" s="175" t="s">
        <v>356</v>
      </c>
    </row>
    <row r="26" spans="1:4" ht="30" x14ac:dyDescent="0.25">
      <c r="A26" s="175" t="s">
        <v>357</v>
      </c>
      <c r="B26" s="255" t="s">
        <v>278</v>
      </c>
      <c r="C26" s="267" t="s">
        <v>275</v>
      </c>
      <c r="D26" s="175" t="s">
        <v>391</v>
      </c>
    </row>
    <row r="27" spans="1:4" ht="33" customHeight="1" x14ac:dyDescent="0.25">
      <c r="A27" s="175" t="s">
        <v>358</v>
      </c>
      <c r="B27" s="255" t="s">
        <v>278</v>
      </c>
      <c r="C27" s="267" t="s">
        <v>275</v>
      </c>
      <c r="D27" s="175" t="s">
        <v>359</v>
      </c>
    </row>
    <row r="28" spans="1:4" ht="97.5" customHeight="1" x14ac:dyDescent="0.25">
      <c r="A28" s="175" t="s">
        <v>376</v>
      </c>
      <c r="B28" s="255" t="s">
        <v>278</v>
      </c>
      <c r="C28" s="267" t="s">
        <v>275</v>
      </c>
      <c r="D28" s="175" t="s">
        <v>377</v>
      </c>
    </row>
    <row r="29" spans="1:4" ht="34.5" customHeight="1" x14ac:dyDescent="0.25">
      <c r="A29" s="175" t="s">
        <v>360</v>
      </c>
      <c r="B29" s="255" t="s">
        <v>281</v>
      </c>
      <c r="C29" s="267" t="s">
        <v>275</v>
      </c>
      <c r="D29" s="175" t="s">
        <v>361</v>
      </c>
    </row>
    <row r="30" spans="1:4" ht="49.5" customHeight="1" x14ac:dyDescent="0.25">
      <c r="A30" s="175" t="s">
        <v>392</v>
      </c>
      <c r="B30" s="255" t="s">
        <v>281</v>
      </c>
      <c r="C30" s="267" t="s">
        <v>275</v>
      </c>
      <c r="D30" s="175" t="s">
        <v>362</v>
      </c>
    </row>
    <row r="31" spans="1:4" ht="99" customHeight="1" x14ac:dyDescent="0.25">
      <c r="A31" s="175" t="s">
        <v>363</v>
      </c>
      <c r="B31" s="255" t="s">
        <v>281</v>
      </c>
      <c r="C31" s="267" t="s">
        <v>275</v>
      </c>
      <c r="D31" s="175" t="s">
        <v>393</v>
      </c>
    </row>
    <row r="32" spans="1:4" ht="62.25" customHeight="1" x14ac:dyDescent="0.25">
      <c r="A32" s="175" t="s">
        <v>364</v>
      </c>
      <c r="B32" s="255" t="s">
        <v>281</v>
      </c>
      <c r="C32" s="267" t="s">
        <v>275</v>
      </c>
      <c r="D32" s="175" t="s">
        <v>365</v>
      </c>
    </row>
    <row r="33" spans="1:4" ht="58.5" customHeight="1" x14ac:dyDescent="0.25">
      <c r="A33" s="175" t="s">
        <v>366</v>
      </c>
      <c r="B33" s="255" t="s">
        <v>319</v>
      </c>
      <c r="C33" s="267" t="s">
        <v>275</v>
      </c>
      <c r="D33" s="175" t="s">
        <v>367</v>
      </c>
    </row>
    <row r="34" spans="1:4" ht="126" customHeight="1" x14ac:dyDescent="0.25">
      <c r="A34" s="175" t="s">
        <v>368</v>
      </c>
      <c r="B34" s="255" t="s">
        <v>320</v>
      </c>
      <c r="C34" s="267" t="s">
        <v>275</v>
      </c>
      <c r="D34" s="175" t="s">
        <v>394</v>
      </c>
    </row>
    <row r="35" spans="1:4" ht="93.75" customHeight="1" x14ac:dyDescent="0.25">
      <c r="A35" s="175" t="s">
        <v>369</v>
      </c>
      <c r="B35" s="255" t="s">
        <v>370</v>
      </c>
      <c r="C35" s="175" t="s">
        <v>371</v>
      </c>
      <c r="D35" s="175" t="s">
        <v>395</v>
      </c>
    </row>
    <row r="36" spans="1:4" ht="35.25" customHeight="1" x14ac:dyDescent="0.25">
      <c r="A36" s="175" t="s">
        <v>372</v>
      </c>
      <c r="B36" s="255" t="s">
        <v>322</v>
      </c>
      <c r="C36" s="175" t="s">
        <v>275</v>
      </c>
      <c r="D36" s="175" t="s">
        <v>373</v>
      </c>
    </row>
    <row r="37" spans="1:4" ht="33.75" customHeight="1" x14ac:dyDescent="0.25">
      <c r="A37" s="175" t="s">
        <v>374</v>
      </c>
      <c r="B37" s="255" t="s">
        <v>308</v>
      </c>
      <c r="C37" s="175" t="s">
        <v>275</v>
      </c>
      <c r="D37" s="175" t="s">
        <v>375</v>
      </c>
    </row>
    <row r="38" spans="1:4" ht="80.25" customHeight="1" x14ac:dyDescent="0.25">
      <c r="A38" s="175" t="s">
        <v>378</v>
      </c>
      <c r="B38" s="255"/>
      <c r="C38" s="175" t="s">
        <v>275</v>
      </c>
      <c r="D38" s="175" t="s">
        <v>379</v>
      </c>
    </row>
    <row r="39" spans="1:4" ht="18.75" customHeight="1" x14ac:dyDescent="0.25">
      <c r="A39" s="140" t="s">
        <v>238</v>
      </c>
      <c r="B39" s="152"/>
      <c r="C39" s="140"/>
      <c r="D39" s="141"/>
    </row>
    <row r="40" spans="1:4" ht="171.75" customHeight="1" x14ac:dyDescent="0.25">
      <c r="A40" s="175" t="s">
        <v>309</v>
      </c>
      <c r="B40" s="255" t="s">
        <v>310</v>
      </c>
      <c r="C40" s="175" t="s">
        <v>275</v>
      </c>
      <c r="D40" s="175" t="s">
        <v>311</v>
      </c>
    </row>
    <row r="41" spans="1:4" ht="33.75" customHeight="1" x14ac:dyDescent="0.25">
      <c r="A41" s="175" t="s">
        <v>312</v>
      </c>
      <c r="B41" s="255" t="s">
        <v>310</v>
      </c>
      <c r="C41" s="175" t="s">
        <v>275</v>
      </c>
      <c r="D41" s="175" t="s">
        <v>313</v>
      </c>
    </row>
    <row r="42" spans="1:4" ht="171" customHeight="1" x14ac:dyDescent="0.25">
      <c r="A42" s="175" t="s">
        <v>396</v>
      </c>
      <c r="B42" s="255" t="s">
        <v>278</v>
      </c>
      <c r="C42" s="175" t="s">
        <v>275</v>
      </c>
      <c r="D42" s="175" t="s">
        <v>314</v>
      </c>
    </row>
    <row r="43" spans="1:4" ht="106.5" customHeight="1" x14ac:dyDescent="0.25">
      <c r="A43" s="269" t="s">
        <v>316</v>
      </c>
      <c r="B43" s="255" t="s">
        <v>278</v>
      </c>
      <c r="C43" s="175" t="s">
        <v>315</v>
      </c>
      <c r="D43" s="175" t="s">
        <v>317</v>
      </c>
    </row>
    <row r="44" spans="1:4" ht="261" customHeight="1" x14ac:dyDescent="0.25">
      <c r="A44" s="175" t="s">
        <v>318</v>
      </c>
      <c r="B44" s="255" t="s">
        <v>319</v>
      </c>
      <c r="C44" s="175" t="s">
        <v>275</v>
      </c>
      <c r="D44" s="261" t="s">
        <v>397</v>
      </c>
    </row>
    <row r="45" spans="1:4" ht="183.75" customHeight="1" x14ac:dyDescent="0.25">
      <c r="A45" s="263" t="s">
        <v>398</v>
      </c>
      <c r="B45" s="255" t="s">
        <v>320</v>
      </c>
      <c r="C45" s="175" t="s">
        <v>275</v>
      </c>
      <c r="D45" s="175" t="s">
        <v>399</v>
      </c>
    </row>
    <row r="46" spans="1:4" ht="228.75" customHeight="1" x14ac:dyDescent="0.25">
      <c r="A46" s="175" t="s">
        <v>401</v>
      </c>
      <c r="B46" s="255" t="s">
        <v>320</v>
      </c>
      <c r="C46" s="175" t="s">
        <v>275</v>
      </c>
      <c r="D46" s="175" t="s">
        <v>400</v>
      </c>
    </row>
    <row r="47" spans="1:4" ht="157.5" customHeight="1" x14ac:dyDescent="0.25">
      <c r="A47" s="175" t="s">
        <v>321</v>
      </c>
      <c r="B47" s="255" t="s">
        <v>322</v>
      </c>
      <c r="C47" s="259" t="s">
        <v>275</v>
      </c>
      <c r="D47" s="175" t="s">
        <v>402</v>
      </c>
    </row>
    <row r="48" spans="1:4" ht="154.5" customHeight="1" x14ac:dyDescent="0.25">
      <c r="A48" s="175" t="s">
        <v>323</v>
      </c>
      <c r="B48" s="255" t="s">
        <v>324</v>
      </c>
      <c r="C48" s="175" t="s">
        <v>275</v>
      </c>
      <c r="D48" s="175" t="s">
        <v>403</v>
      </c>
    </row>
    <row r="49" spans="1:4" ht="156.75" customHeight="1" x14ac:dyDescent="0.25">
      <c r="A49" s="268" t="s">
        <v>325</v>
      </c>
      <c r="B49" s="255" t="s">
        <v>280</v>
      </c>
      <c r="C49" s="175" t="s">
        <v>326</v>
      </c>
      <c r="D49" s="175" t="s">
        <v>404</v>
      </c>
    </row>
    <row r="50" spans="1:4" ht="32.25" customHeight="1" x14ac:dyDescent="0.25">
      <c r="A50" s="175" t="s">
        <v>327</v>
      </c>
      <c r="B50" s="255" t="s">
        <v>280</v>
      </c>
      <c r="C50" s="175" t="s">
        <v>328</v>
      </c>
      <c r="D50" s="175" t="s">
        <v>405</v>
      </c>
    </row>
    <row r="51" spans="1:4" ht="121.5" customHeight="1" x14ac:dyDescent="0.25">
      <c r="A51" s="175" t="s">
        <v>329</v>
      </c>
      <c r="B51" s="255" t="s">
        <v>286</v>
      </c>
      <c r="C51" s="175" t="s">
        <v>330</v>
      </c>
      <c r="D51" s="175" t="s">
        <v>406</v>
      </c>
    </row>
    <row r="52" spans="1:4" ht="156" customHeight="1" x14ac:dyDescent="0.25">
      <c r="A52" s="175" t="s">
        <v>331</v>
      </c>
      <c r="B52" s="255" t="s">
        <v>308</v>
      </c>
      <c r="C52" s="175" t="s">
        <v>275</v>
      </c>
      <c r="D52" s="175" t="s">
        <v>407</v>
      </c>
    </row>
    <row r="53" spans="1:4" ht="18.75" x14ac:dyDescent="0.25">
      <c r="A53" s="140" t="s">
        <v>234</v>
      </c>
      <c r="B53" s="152"/>
      <c r="C53" s="140"/>
      <c r="D53" s="141"/>
    </row>
    <row r="54" spans="1:4" ht="18.75" x14ac:dyDescent="0.25">
      <c r="A54" s="68"/>
      <c r="B54" s="99"/>
      <c r="C54" s="68"/>
      <c r="D54" s="99"/>
    </row>
    <row r="55" spans="1:4" ht="18.75" x14ac:dyDescent="0.25">
      <c r="A55" s="140" t="s">
        <v>240</v>
      </c>
      <c r="B55" s="152"/>
      <c r="C55" s="140"/>
      <c r="D55" s="141"/>
    </row>
    <row r="56" spans="1:4" ht="82.5" customHeight="1" x14ac:dyDescent="0.25">
      <c r="A56" s="175" t="s">
        <v>408</v>
      </c>
      <c r="B56" s="255" t="s">
        <v>274</v>
      </c>
      <c r="C56" s="175" t="s">
        <v>275</v>
      </c>
      <c r="D56" s="175" t="s">
        <v>409</v>
      </c>
    </row>
    <row r="57" spans="1:4" ht="51.75" customHeight="1" x14ac:dyDescent="0.25">
      <c r="A57" s="272" t="s">
        <v>410</v>
      </c>
      <c r="B57" s="255" t="s">
        <v>281</v>
      </c>
      <c r="C57" s="175" t="s">
        <v>275</v>
      </c>
      <c r="D57" s="175" t="s">
        <v>282</v>
      </c>
    </row>
    <row r="58" spans="1:4" ht="139.5" customHeight="1" x14ac:dyDescent="0.25">
      <c r="A58" s="175" t="s">
        <v>411</v>
      </c>
      <c r="B58" s="255" t="s">
        <v>283</v>
      </c>
      <c r="C58" s="175" t="s">
        <v>275</v>
      </c>
      <c r="D58" s="175" t="s">
        <v>284</v>
      </c>
    </row>
    <row r="59" spans="1:4" ht="48" customHeight="1" x14ac:dyDescent="0.25">
      <c r="A59" s="269" t="s">
        <v>412</v>
      </c>
      <c r="B59" s="255" t="s">
        <v>283</v>
      </c>
      <c r="C59" s="175" t="s">
        <v>275</v>
      </c>
      <c r="D59" s="175" t="s">
        <v>285</v>
      </c>
    </row>
    <row r="60" spans="1:4" ht="126.75" customHeight="1" x14ac:dyDescent="0.25">
      <c r="A60" s="175" t="s">
        <v>413</v>
      </c>
      <c r="B60" s="255" t="s">
        <v>286</v>
      </c>
      <c r="C60" s="175" t="s">
        <v>287</v>
      </c>
      <c r="D60" s="175" t="s">
        <v>288</v>
      </c>
    </row>
    <row r="61" spans="1:4" ht="57.75" customHeight="1" x14ac:dyDescent="0.25">
      <c r="A61" s="269" t="s">
        <v>414</v>
      </c>
      <c r="B61" s="255" t="s">
        <v>289</v>
      </c>
      <c r="C61" s="175" t="s">
        <v>290</v>
      </c>
      <c r="D61" s="269" t="s">
        <v>415</v>
      </c>
    </row>
    <row r="62" spans="1:4" ht="34.5" customHeight="1" x14ac:dyDescent="0.25">
      <c r="A62" s="175" t="s">
        <v>291</v>
      </c>
      <c r="B62" s="255" t="s">
        <v>292</v>
      </c>
      <c r="C62" s="175" t="s">
        <v>275</v>
      </c>
      <c r="D62" s="175" t="s">
        <v>293</v>
      </c>
    </row>
    <row r="63" spans="1:4" ht="33.75" customHeight="1" x14ac:dyDescent="0.25">
      <c r="A63" s="175" t="s">
        <v>294</v>
      </c>
      <c r="B63" s="255" t="s">
        <v>292</v>
      </c>
      <c r="C63" s="175" t="s">
        <v>421</v>
      </c>
      <c r="D63" s="175" t="s">
        <v>295</v>
      </c>
    </row>
    <row r="64" spans="1:4" ht="37.5" customHeight="1" x14ac:dyDescent="0.25">
      <c r="A64" s="175" t="s">
        <v>296</v>
      </c>
      <c r="B64" s="255" t="s">
        <v>292</v>
      </c>
      <c r="C64" s="175" t="s">
        <v>421</v>
      </c>
      <c r="D64" s="270" t="s">
        <v>297</v>
      </c>
    </row>
    <row r="65" spans="1:4" ht="36" customHeight="1" x14ac:dyDescent="0.25">
      <c r="A65" s="175" t="s">
        <v>298</v>
      </c>
      <c r="B65" s="255" t="s">
        <v>292</v>
      </c>
      <c r="C65" s="175" t="s">
        <v>421</v>
      </c>
      <c r="D65" s="175" t="s">
        <v>299</v>
      </c>
    </row>
    <row r="66" spans="1:4" ht="60" customHeight="1" x14ac:dyDescent="0.25">
      <c r="A66" s="175" t="s">
        <v>300</v>
      </c>
      <c r="B66" s="255" t="s">
        <v>292</v>
      </c>
      <c r="C66" s="175" t="s">
        <v>421</v>
      </c>
      <c r="D66" s="271" t="s">
        <v>301</v>
      </c>
    </row>
    <row r="67" spans="1:4" ht="91.5" customHeight="1" x14ac:dyDescent="0.25">
      <c r="A67" s="175" t="s">
        <v>302</v>
      </c>
      <c r="B67" s="255" t="s">
        <v>292</v>
      </c>
      <c r="C67" s="175" t="s">
        <v>275</v>
      </c>
      <c r="D67" s="268" t="s">
        <v>303</v>
      </c>
    </row>
    <row r="68" spans="1:4" ht="50.25" customHeight="1" x14ac:dyDescent="0.25">
      <c r="A68" s="175" t="s">
        <v>304</v>
      </c>
      <c r="B68" s="255" t="s">
        <v>292</v>
      </c>
      <c r="C68" s="175" t="s">
        <v>305</v>
      </c>
      <c r="D68" s="268" t="s">
        <v>306</v>
      </c>
    </row>
    <row r="69" spans="1:4" ht="60" customHeight="1" x14ac:dyDescent="0.25">
      <c r="A69" s="175" t="s">
        <v>307</v>
      </c>
      <c r="B69" s="255" t="s">
        <v>308</v>
      </c>
      <c r="C69" s="175" t="s">
        <v>275</v>
      </c>
      <c r="D69" s="268" t="s">
        <v>416</v>
      </c>
    </row>
    <row r="70" spans="1:4" ht="18.75" x14ac:dyDescent="0.25">
      <c r="A70" s="140" t="s">
        <v>235</v>
      </c>
      <c r="B70" s="152"/>
      <c r="C70" s="140"/>
      <c r="D70" s="141"/>
    </row>
    <row r="71" spans="1:4" s="256" customFormat="1" ht="39" customHeight="1" x14ac:dyDescent="0.25">
      <c r="A71" s="175" t="s">
        <v>273</v>
      </c>
      <c r="B71" s="255" t="s">
        <v>274</v>
      </c>
      <c r="C71" s="175" t="s">
        <v>275</v>
      </c>
      <c r="D71" s="175" t="s">
        <v>276</v>
      </c>
    </row>
    <row r="72" spans="1:4" ht="38.25" customHeight="1" x14ac:dyDescent="0.25">
      <c r="A72" s="274" t="s">
        <v>417</v>
      </c>
      <c r="B72" s="255" t="s">
        <v>274</v>
      </c>
      <c r="C72" s="175" t="s">
        <v>275</v>
      </c>
      <c r="D72" s="175" t="s">
        <v>277</v>
      </c>
    </row>
    <row r="73" spans="1:4" ht="52.5" customHeight="1" x14ac:dyDescent="0.25">
      <c r="A73" s="268" t="s">
        <v>418</v>
      </c>
      <c r="B73" s="273" t="s">
        <v>278</v>
      </c>
      <c r="C73" s="175" t="s">
        <v>346</v>
      </c>
      <c r="D73" s="268" t="s">
        <v>279</v>
      </c>
    </row>
    <row r="74" spans="1:4" ht="30.75" customHeight="1" x14ac:dyDescent="0.25">
      <c r="A74" s="175" t="s">
        <v>419</v>
      </c>
      <c r="B74" s="255" t="s">
        <v>280</v>
      </c>
      <c r="C74" s="175" t="s">
        <v>275</v>
      </c>
      <c r="D74" s="268" t="s">
        <v>420</v>
      </c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4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18" t="s">
        <v>163</v>
      </c>
      <c r="B1" s="418"/>
      <c r="C1" s="418"/>
      <c r="D1" s="191"/>
      <c r="E1" s="191"/>
    </row>
    <row r="2" spans="1:5" ht="18.75" x14ac:dyDescent="0.25">
      <c r="A2" s="404" t="s">
        <v>164</v>
      </c>
      <c r="B2" s="404"/>
      <c r="C2" s="404"/>
      <c r="D2" s="183"/>
      <c r="E2" s="183"/>
    </row>
    <row r="3" spans="1:5" ht="75.75" customHeight="1" x14ac:dyDescent="0.25">
      <c r="A3" s="186" t="s">
        <v>165</v>
      </c>
      <c r="B3" s="190" t="s">
        <v>243</v>
      </c>
      <c r="C3" s="188" t="s">
        <v>244</v>
      </c>
      <c r="D3" s="186" t="s">
        <v>245</v>
      </c>
      <c r="E3" s="186" t="s">
        <v>246</v>
      </c>
    </row>
    <row r="4" spans="1:5" ht="18.75" x14ac:dyDescent="0.3">
      <c r="A4" s="69" t="s">
        <v>166</v>
      </c>
      <c r="B4" s="72"/>
      <c r="C4" s="153"/>
      <c r="D4" s="73"/>
      <c r="E4" s="73"/>
    </row>
    <row r="5" spans="1:5" ht="18.75" x14ac:dyDescent="0.25">
      <c r="A5" s="67" t="s">
        <v>167</v>
      </c>
      <c r="B5" s="99" t="s">
        <v>652</v>
      </c>
      <c r="C5" s="112"/>
      <c r="D5" s="121"/>
      <c r="E5" s="121"/>
    </row>
    <row r="6" spans="1:5" ht="37.5" x14ac:dyDescent="0.25">
      <c r="A6" s="30" t="s">
        <v>168</v>
      </c>
      <c r="B6" s="336" t="s">
        <v>653</v>
      </c>
      <c r="C6" s="98"/>
      <c r="D6" s="99"/>
      <c r="E6" s="99"/>
    </row>
    <row r="7" spans="1:5" ht="37.5" x14ac:dyDescent="0.25">
      <c r="A7" s="30" t="s">
        <v>169</v>
      </c>
      <c r="B7" s="99" t="s">
        <v>654</v>
      </c>
      <c r="C7" s="98"/>
      <c r="D7" s="99"/>
      <c r="E7" s="99"/>
    </row>
    <row r="8" spans="1:5" ht="112.5" x14ac:dyDescent="0.25">
      <c r="A8" s="30" t="s">
        <v>170</v>
      </c>
      <c r="B8" s="337" t="s">
        <v>655</v>
      </c>
      <c r="C8" s="194" t="s">
        <v>656</v>
      </c>
      <c r="D8" s="99" t="s">
        <v>657</v>
      </c>
      <c r="E8" s="195" t="s">
        <v>658</v>
      </c>
    </row>
    <row r="9" spans="1:5" ht="18.75" x14ac:dyDescent="0.25">
      <c r="A9" s="67" t="s">
        <v>171</v>
      </c>
      <c r="B9" s="99"/>
      <c r="C9" s="98"/>
      <c r="D9" s="99"/>
      <c r="E9" s="99"/>
    </row>
    <row r="10" spans="1:5" ht="18.75" x14ac:dyDescent="0.25">
      <c r="A10" s="30" t="s">
        <v>172</v>
      </c>
      <c r="B10" s="99"/>
      <c r="C10" s="98"/>
      <c r="D10" s="99"/>
      <c r="E10" s="99"/>
    </row>
    <row r="11" spans="1:5" ht="112.5" x14ac:dyDescent="0.25">
      <c r="A11" s="30" t="s">
        <v>173</v>
      </c>
      <c r="B11" s="337" t="s">
        <v>659</v>
      </c>
      <c r="C11" s="98" t="s">
        <v>660</v>
      </c>
      <c r="D11" s="99"/>
      <c r="E11" s="195"/>
    </row>
    <row r="12" spans="1:5" ht="30" x14ac:dyDescent="0.25">
      <c r="A12" s="70" t="s">
        <v>199</v>
      </c>
      <c r="B12" s="336" t="s">
        <v>661</v>
      </c>
      <c r="C12" s="98"/>
      <c r="D12" s="99"/>
      <c r="E12" s="99"/>
    </row>
    <row r="13" spans="1:5" ht="18.75" x14ac:dyDescent="0.25">
      <c r="A13" s="74" t="s">
        <v>174</v>
      </c>
      <c r="B13" s="99"/>
      <c r="C13" s="98"/>
      <c r="D13" s="99"/>
      <c r="E13" s="99"/>
    </row>
    <row r="14" spans="1:5" ht="18.75" customHeight="1" x14ac:dyDescent="0.3">
      <c r="A14" s="47" t="s">
        <v>175</v>
      </c>
      <c r="B14" s="71" t="s">
        <v>179</v>
      </c>
      <c r="C14" s="154" t="s">
        <v>178</v>
      </c>
      <c r="D14" s="71"/>
      <c r="E14" s="71"/>
    </row>
    <row r="15" spans="1:5" ht="18.75" x14ac:dyDescent="0.25">
      <c r="A15" s="30" t="s">
        <v>176</v>
      </c>
      <c r="B15" s="99"/>
      <c r="C15" s="98"/>
      <c r="D15" s="99"/>
      <c r="E15" s="99"/>
    </row>
    <row r="16" spans="1:5" ht="18.75" x14ac:dyDescent="0.25">
      <c r="A16" s="30" t="s">
        <v>177</v>
      </c>
      <c r="B16" s="99"/>
      <c r="C16" s="98"/>
      <c r="D16" s="99"/>
      <c r="E16" s="9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12" r:id="rId2"/>
  </hyperlinks>
  <pageMargins left="0.7" right="0.7" top="0.75" bottom="0.75" header="0.3" footer="0.3"/>
  <pageSetup paperSize="9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B3" sqref="B3: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04" t="s">
        <v>180</v>
      </c>
      <c r="B1" s="404"/>
    </row>
    <row r="2" spans="1:2" ht="18.75" x14ac:dyDescent="0.25">
      <c r="A2" s="186" t="s">
        <v>181</v>
      </c>
      <c r="B2" s="186" t="s">
        <v>188</v>
      </c>
    </row>
    <row r="3" spans="1:2" ht="73.5" customHeight="1" x14ac:dyDescent="0.25">
      <c r="A3" s="157" t="s">
        <v>182</v>
      </c>
      <c r="B3" s="163">
        <v>32</v>
      </c>
    </row>
    <row r="4" spans="1:2" ht="101.25" customHeight="1" x14ac:dyDescent="0.25">
      <c r="A4" s="157" t="s">
        <v>183</v>
      </c>
      <c r="B4" s="163">
        <v>9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H14" sqref="H14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8" t="s">
        <v>184</v>
      </c>
      <c r="B1" s="158"/>
      <c r="C1" s="158"/>
      <c r="D1" s="158"/>
    </row>
    <row r="2" spans="1:4" ht="37.5" customHeight="1" x14ac:dyDescent="0.25">
      <c r="A2" s="186" t="s">
        <v>62</v>
      </c>
      <c r="B2" s="186" t="s">
        <v>185</v>
      </c>
      <c r="C2" s="186" t="s">
        <v>186</v>
      </c>
      <c r="D2" s="186" t="s">
        <v>187</v>
      </c>
    </row>
    <row r="3" spans="1:4" ht="44.25" customHeight="1" x14ac:dyDescent="0.25">
      <c r="A3" s="64">
        <v>1</v>
      </c>
      <c r="B3" s="30" t="s">
        <v>189</v>
      </c>
      <c r="C3" s="75"/>
      <c r="D3" s="21"/>
    </row>
    <row r="4" spans="1:4" ht="59.25" customHeight="1" x14ac:dyDescent="0.25">
      <c r="A4" s="64">
        <v>2</v>
      </c>
      <c r="B4" s="30" t="s">
        <v>190</v>
      </c>
      <c r="C4" s="75"/>
      <c r="D4" s="21"/>
    </row>
    <row r="5" spans="1:4" ht="49.5" customHeight="1" x14ac:dyDescent="0.25">
      <c r="A5" s="64">
        <v>3</v>
      </c>
      <c r="B5" s="30" t="s">
        <v>191</v>
      </c>
      <c r="C5" s="75"/>
      <c r="D5" s="21"/>
    </row>
    <row r="6" spans="1:4" ht="48.75" customHeight="1" x14ac:dyDescent="0.25">
      <c r="A6" s="64">
        <v>4</v>
      </c>
      <c r="B6" s="68" t="s">
        <v>174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SheetLayoutView="100" workbookViewId="0">
      <selection activeCell="B3" sqref="B3:E9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18" t="s">
        <v>153</v>
      </c>
      <c r="B1" s="418"/>
      <c r="C1" s="418"/>
      <c r="D1" s="418"/>
      <c r="E1" s="418"/>
    </row>
    <row r="2" spans="1:5" ht="39" customHeight="1" x14ac:dyDescent="0.25">
      <c r="A2" s="182" t="s">
        <v>62</v>
      </c>
      <c r="B2" s="182" t="s">
        <v>154</v>
      </c>
      <c r="C2" s="182" t="s">
        <v>155</v>
      </c>
      <c r="D2" s="182" t="s">
        <v>156</v>
      </c>
      <c r="E2" s="182" t="s">
        <v>157</v>
      </c>
    </row>
    <row r="3" spans="1:5" ht="27" customHeight="1" x14ac:dyDescent="0.25">
      <c r="A3" s="67">
        <v>1</v>
      </c>
      <c r="B3" s="67" t="s">
        <v>158</v>
      </c>
      <c r="C3" s="48">
        <v>0</v>
      </c>
      <c r="D3" s="48">
        <v>0</v>
      </c>
      <c r="E3" s="68"/>
    </row>
    <row r="4" spans="1:5" ht="27" customHeight="1" x14ac:dyDescent="0.25">
      <c r="A4" s="30">
        <v>2</v>
      </c>
      <c r="B4" s="67" t="s">
        <v>159</v>
      </c>
      <c r="C4" s="48">
        <v>0</v>
      </c>
      <c r="D4" s="48">
        <v>0</v>
      </c>
      <c r="E4" s="68"/>
    </row>
    <row r="5" spans="1:5" ht="27" customHeight="1" x14ac:dyDescent="0.25">
      <c r="A5" s="67">
        <v>3</v>
      </c>
      <c r="B5" s="67" t="s">
        <v>160</v>
      </c>
      <c r="C5" s="48">
        <v>26</v>
      </c>
      <c r="D5" s="48">
        <v>1</v>
      </c>
      <c r="E5" s="334" t="s">
        <v>641</v>
      </c>
    </row>
    <row r="6" spans="1:5" ht="27" customHeight="1" x14ac:dyDescent="0.25">
      <c r="A6" s="422">
        <v>4</v>
      </c>
      <c r="B6" s="419" t="s">
        <v>161</v>
      </c>
      <c r="C6" s="335">
        <v>108</v>
      </c>
      <c r="D6" s="48">
        <v>5</v>
      </c>
      <c r="E6" s="68" t="s">
        <v>642</v>
      </c>
    </row>
    <row r="7" spans="1:5" ht="42" customHeight="1" x14ac:dyDescent="0.25">
      <c r="A7" s="423"/>
      <c r="B7" s="420"/>
      <c r="C7" s="335">
        <v>108</v>
      </c>
      <c r="D7" s="48">
        <v>1</v>
      </c>
      <c r="E7" s="68" t="s">
        <v>643</v>
      </c>
    </row>
    <row r="8" spans="1:5" ht="42" customHeight="1" x14ac:dyDescent="0.25">
      <c r="A8" s="424"/>
      <c r="B8" s="421"/>
      <c r="C8" s="335">
        <v>72</v>
      </c>
      <c r="D8" s="48">
        <v>1</v>
      </c>
      <c r="E8" s="68" t="s">
        <v>651</v>
      </c>
    </row>
    <row r="9" spans="1:5" ht="27" customHeight="1" x14ac:dyDescent="0.25">
      <c r="A9" s="30">
        <v>5</v>
      </c>
      <c r="B9" s="67" t="s">
        <v>162</v>
      </c>
      <c r="C9" s="335">
        <v>252</v>
      </c>
      <c r="D9" s="48">
        <v>1</v>
      </c>
      <c r="E9" s="68" t="s">
        <v>644</v>
      </c>
    </row>
  </sheetData>
  <mergeCells count="3">
    <mergeCell ref="A1:E1"/>
    <mergeCell ref="B6:B8"/>
    <mergeCell ref="A6:A8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topLeftCell="D1" zoomScaleNormal="80" zoomScaleSheetLayoutView="10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404" t="s">
        <v>128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3" ht="19.5" customHeight="1" x14ac:dyDescent="0.3">
      <c r="A2" s="425" t="s">
        <v>43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3" ht="18.75" x14ac:dyDescent="0.3">
      <c r="A3" s="383" t="s">
        <v>19</v>
      </c>
      <c r="B3" s="413" t="s">
        <v>13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3" ht="19.5" customHeight="1" x14ac:dyDescent="0.25">
      <c r="A4" s="383"/>
      <c r="B4" s="383" t="s">
        <v>14</v>
      </c>
      <c r="C4" s="383" t="s">
        <v>20</v>
      </c>
      <c r="D4" s="383" t="s">
        <v>129</v>
      </c>
      <c r="E4" s="383"/>
      <c r="F4" s="383" t="s">
        <v>15</v>
      </c>
      <c r="G4" s="373" t="s">
        <v>249</v>
      </c>
      <c r="H4" s="383" t="s">
        <v>81</v>
      </c>
      <c r="I4" s="383" t="s">
        <v>85</v>
      </c>
      <c r="J4" s="383" t="s">
        <v>16</v>
      </c>
      <c r="K4" s="383" t="s">
        <v>46</v>
      </c>
      <c r="L4" s="383" t="s">
        <v>17</v>
      </c>
    </row>
    <row r="5" spans="1:13" ht="37.5" customHeight="1" x14ac:dyDescent="0.25">
      <c r="A5" s="383"/>
      <c r="B5" s="383"/>
      <c r="C5" s="383"/>
      <c r="D5" s="186" t="s">
        <v>131</v>
      </c>
      <c r="E5" s="186" t="s">
        <v>130</v>
      </c>
      <c r="F5" s="383"/>
      <c r="G5" s="375"/>
      <c r="H5" s="383"/>
      <c r="I5" s="383"/>
      <c r="J5" s="383"/>
      <c r="K5" s="383"/>
      <c r="L5" s="383"/>
    </row>
    <row r="6" spans="1:13" s="79" customFormat="1" ht="36" customHeight="1" x14ac:dyDescent="0.3">
      <c r="A6" s="297">
        <v>115</v>
      </c>
      <c r="B6" s="104">
        <v>1</v>
      </c>
      <c r="C6" s="104">
        <v>3</v>
      </c>
      <c r="D6" s="104">
        <v>5</v>
      </c>
      <c r="E6" s="104">
        <v>2</v>
      </c>
      <c r="F6" s="104">
        <v>11</v>
      </c>
      <c r="G6" s="104">
        <v>7</v>
      </c>
      <c r="H6" s="104">
        <v>18</v>
      </c>
      <c r="I6" s="104">
        <v>2</v>
      </c>
      <c r="J6" s="104">
        <v>38</v>
      </c>
      <c r="K6" s="104">
        <v>21</v>
      </c>
      <c r="L6" s="104">
        <v>26</v>
      </c>
      <c r="M6" s="91"/>
    </row>
    <row r="7" spans="1:13" ht="18.75" customHeight="1" x14ac:dyDescent="0.3">
      <c r="A7" s="426" t="str">
        <f>IF(A6=B6+C6+D6+E6+F6+G6+H6+I6+J6+K6+L6-A10,"ПРАВИЛЬНО"," НЕПРАВИЛЬНО")</f>
        <v>ПРАВИЛЬНО</v>
      </c>
      <c r="B7" s="427"/>
      <c r="C7" s="428" t="s">
        <v>18</v>
      </c>
      <c r="D7" s="428"/>
      <c r="E7" s="428"/>
      <c r="F7" s="428"/>
      <c r="G7" s="428"/>
      <c r="H7" s="428"/>
      <c r="I7" s="428"/>
      <c r="J7" s="428"/>
      <c r="K7" s="428"/>
      <c r="L7" s="429"/>
      <c r="M7" s="92"/>
    </row>
    <row r="8" spans="1:13" ht="36" customHeight="1" x14ac:dyDescent="0.25">
      <c r="A8" s="105">
        <f>SUM(B8:L8)</f>
        <v>100</v>
      </c>
      <c r="B8" s="105">
        <f>100/A6*(B6-B10)</f>
        <v>0.86956521739130432</v>
      </c>
      <c r="C8" s="105">
        <f>100/A6*(C6-C10)</f>
        <v>2.6086956521739131</v>
      </c>
      <c r="D8" s="105">
        <f>100/A6*(D6-D10)</f>
        <v>4.3478260869565215</v>
      </c>
      <c r="E8" s="105">
        <f>100/A6*(E6-E10)</f>
        <v>1.7391304347826086</v>
      </c>
      <c r="F8" s="105">
        <f>100/A6*(F6-F10)</f>
        <v>6.9565217391304346</v>
      </c>
      <c r="G8" s="105">
        <f>100/A6*(G6-G10)</f>
        <v>3.4782608695652173</v>
      </c>
      <c r="H8" s="105">
        <f>100/A6*(H6-H10)</f>
        <v>13.913043478260869</v>
      </c>
      <c r="I8" s="105">
        <f>100/A6*(I6-I10)</f>
        <v>0</v>
      </c>
      <c r="J8" s="105">
        <f>100/A6*(J6-J10)</f>
        <v>29.565217391304348</v>
      </c>
      <c r="K8" s="105">
        <f>100/A6*(K6-K10)</f>
        <v>14.782608695652174</v>
      </c>
      <c r="L8" s="105">
        <f>100/A6*(L6-L10)</f>
        <v>21.739130434782609</v>
      </c>
      <c r="M8" s="250"/>
    </row>
    <row r="9" spans="1:13" ht="19.5" customHeight="1" x14ac:dyDescent="0.3">
      <c r="A9" s="413" t="s">
        <v>214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92"/>
    </row>
    <row r="10" spans="1:13" s="62" customFormat="1" ht="36" customHeight="1" x14ac:dyDescent="0.25">
      <c r="A10" s="100">
        <v>19</v>
      </c>
      <c r="B10" s="21">
        <v>0</v>
      </c>
      <c r="C10" s="21">
        <v>0</v>
      </c>
      <c r="D10" s="21">
        <v>0</v>
      </c>
      <c r="E10" s="21">
        <v>0</v>
      </c>
      <c r="F10" s="21">
        <v>3</v>
      </c>
      <c r="G10" s="21">
        <v>3</v>
      </c>
      <c r="H10" s="21">
        <v>2</v>
      </c>
      <c r="I10" s="21">
        <v>2</v>
      </c>
      <c r="J10" s="21">
        <v>4</v>
      </c>
      <c r="K10" s="21">
        <v>4</v>
      </c>
      <c r="L10" s="21">
        <v>1</v>
      </c>
    </row>
    <row r="11" spans="1:13" ht="19.5" customHeight="1" x14ac:dyDescent="0.25">
      <c r="A11" s="412" t="s">
        <v>208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</row>
    <row r="12" spans="1:13" s="80" customFormat="1" ht="36" customHeight="1" x14ac:dyDescent="0.3">
      <c r="A12" s="35">
        <v>21</v>
      </c>
      <c r="B12" s="155">
        <v>0</v>
      </c>
      <c r="C12" s="155">
        <v>0</v>
      </c>
      <c r="D12" s="155">
        <v>0</v>
      </c>
      <c r="E12" s="155">
        <v>0</v>
      </c>
      <c r="F12" s="155">
        <v>4</v>
      </c>
      <c r="G12" s="155">
        <v>2</v>
      </c>
      <c r="H12" s="155">
        <v>4</v>
      </c>
      <c r="I12" s="155">
        <v>0</v>
      </c>
      <c r="J12" s="155">
        <v>7</v>
      </c>
      <c r="K12" s="155">
        <v>3</v>
      </c>
      <c r="L12" s="155">
        <v>1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4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72" t="s">
        <v>44</v>
      </c>
      <c r="B1" s="372"/>
      <c r="C1" s="372"/>
    </row>
    <row r="2" spans="1:4" ht="18.75" customHeight="1" x14ac:dyDescent="0.25">
      <c r="A2" s="186" t="s">
        <v>1</v>
      </c>
      <c r="B2" s="186" t="s">
        <v>2</v>
      </c>
      <c r="C2" s="186" t="s">
        <v>47</v>
      </c>
    </row>
    <row r="3" spans="1:4" ht="18.75" customHeight="1" x14ac:dyDescent="0.25">
      <c r="A3" s="28" t="s">
        <v>200</v>
      </c>
      <c r="B3" s="100">
        <v>76</v>
      </c>
      <c r="C3" s="94">
        <f>SUM(B6:B14)</f>
        <v>76</v>
      </c>
      <c r="D3" s="107">
        <f>SUM(B6:B14)-B4</f>
        <v>62</v>
      </c>
    </row>
    <row r="4" spans="1:4" ht="55.5" customHeight="1" x14ac:dyDescent="0.25">
      <c r="A4" s="96" t="s">
        <v>216</v>
      </c>
      <c r="B4" s="58">
        <v>14</v>
      </c>
      <c r="C4" s="93"/>
      <c r="D4" s="107"/>
    </row>
    <row r="5" spans="1:4" ht="18.75" x14ac:dyDescent="0.25">
      <c r="A5" s="188" t="s">
        <v>0</v>
      </c>
      <c r="B5" s="86"/>
      <c r="C5" s="87"/>
    </row>
    <row r="6" spans="1:4" ht="18.75" x14ac:dyDescent="0.25">
      <c r="A6" s="29" t="s">
        <v>205</v>
      </c>
      <c r="B6" s="21">
        <v>38</v>
      </c>
      <c r="C6" s="31">
        <f>100/B3*B6</f>
        <v>50</v>
      </c>
    </row>
    <row r="7" spans="1:4" ht="18.75" customHeight="1" x14ac:dyDescent="0.25">
      <c r="A7" s="29" t="s">
        <v>21</v>
      </c>
      <c r="B7" s="21">
        <v>6</v>
      </c>
      <c r="C7" s="31">
        <f>100/B3*B7</f>
        <v>7.8947368421052637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18</v>
      </c>
      <c r="C9" s="31">
        <f>100/B3*B9</f>
        <v>23.684210526315791</v>
      </c>
    </row>
    <row r="10" spans="1:4" ht="18.75" customHeight="1" x14ac:dyDescent="0.25">
      <c r="A10" s="29" t="s">
        <v>23</v>
      </c>
      <c r="B10" s="21">
        <v>2</v>
      </c>
      <c r="C10" s="31">
        <f>100/B3*B10</f>
        <v>2.6315789473684212</v>
      </c>
    </row>
    <row r="11" spans="1:4" ht="18.75" customHeight="1" x14ac:dyDescent="0.25">
      <c r="A11" s="29" t="s">
        <v>24</v>
      </c>
      <c r="B11" s="21">
        <v>4</v>
      </c>
      <c r="C11" s="31">
        <f>100/B3*B11</f>
        <v>5.2631578947368425</v>
      </c>
    </row>
    <row r="12" spans="1:4" ht="18.75" customHeight="1" x14ac:dyDescent="0.25">
      <c r="A12" s="29" t="s">
        <v>25</v>
      </c>
      <c r="B12" s="21">
        <v>1</v>
      </c>
      <c r="C12" s="31">
        <f>100/B3*B12</f>
        <v>1.3157894736842106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7</v>
      </c>
      <c r="C14" s="31">
        <f>100/B3*B14</f>
        <v>9.2105263157894743</v>
      </c>
    </row>
    <row r="15" spans="1:4" ht="18.75" x14ac:dyDescent="0.25">
      <c r="A15" s="188" t="s">
        <v>27</v>
      </c>
      <c r="B15" s="88">
        <f>SUM(B16,B18,B19,B20)</f>
        <v>62</v>
      </c>
      <c r="C15" s="89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42</v>
      </c>
      <c r="C16" s="31">
        <f>100/D3*B16</f>
        <v>67.741935483870961</v>
      </c>
    </row>
    <row r="17" spans="1:3" ht="56.25" customHeight="1" x14ac:dyDescent="0.25">
      <c r="A17" s="33" t="s">
        <v>213</v>
      </c>
      <c r="B17" s="37">
        <v>5</v>
      </c>
      <c r="C17" s="31">
        <f>100/D3*B17</f>
        <v>8.064516129032258</v>
      </c>
    </row>
    <row r="18" spans="1:3" ht="18.75" customHeight="1" x14ac:dyDescent="0.25">
      <c r="A18" s="29" t="s">
        <v>28</v>
      </c>
      <c r="B18" s="37">
        <v>14</v>
      </c>
      <c r="C18" s="31">
        <v>22.58</v>
      </c>
    </row>
    <row r="19" spans="1:3" ht="18.75" customHeight="1" x14ac:dyDescent="0.25">
      <c r="A19" s="29" t="s">
        <v>29</v>
      </c>
      <c r="B19" s="37">
        <v>3</v>
      </c>
      <c r="C19" s="31">
        <f>100/D3*B19</f>
        <v>4.8387096774193541</v>
      </c>
    </row>
    <row r="20" spans="1:3" ht="18.75" customHeight="1" x14ac:dyDescent="0.25">
      <c r="A20" s="29" t="s">
        <v>30</v>
      </c>
      <c r="B20" s="37">
        <v>3</v>
      </c>
      <c r="C20" s="31">
        <f>100/D3*B20</f>
        <v>4.8387096774193541</v>
      </c>
    </row>
    <row r="21" spans="1:3" ht="18.75" x14ac:dyDescent="0.25">
      <c r="A21" s="188" t="s">
        <v>31</v>
      </c>
      <c r="B21" s="88">
        <f>SUM(B22:B25)</f>
        <v>76</v>
      </c>
      <c r="C21" s="89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4</v>
      </c>
      <c r="C22" s="31">
        <f>100/B3*B22</f>
        <v>5.2631578947368425</v>
      </c>
    </row>
    <row r="23" spans="1:3" ht="18.75" x14ac:dyDescent="0.25">
      <c r="A23" s="29" t="s">
        <v>33</v>
      </c>
      <c r="B23" s="37">
        <v>22</v>
      </c>
      <c r="C23" s="31">
        <f>100/B3*B23</f>
        <v>28.947368421052634</v>
      </c>
    </row>
    <row r="24" spans="1:3" ht="18.75" x14ac:dyDescent="0.25">
      <c r="A24" s="29" t="s">
        <v>34</v>
      </c>
      <c r="B24" s="37">
        <v>17</v>
      </c>
      <c r="C24" s="31">
        <f>100/B3*B24</f>
        <v>22.368421052631582</v>
      </c>
    </row>
    <row r="25" spans="1:3" ht="18.75" customHeight="1" x14ac:dyDescent="0.25">
      <c r="A25" s="29" t="s">
        <v>35</v>
      </c>
      <c r="B25" s="37">
        <v>33</v>
      </c>
      <c r="C25" s="31">
        <f>100/B3*B25</f>
        <v>43.421052631578952</v>
      </c>
    </row>
    <row r="26" spans="1:3" ht="18.75" x14ac:dyDescent="0.25">
      <c r="A26" s="188" t="s">
        <v>132</v>
      </c>
      <c r="B26" s="88">
        <f>SUM(B27:B30)</f>
        <v>62</v>
      </c>
      <c r="C26" s="89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13</v>
      </c>
      <c r="C27" s="31">
        <f>100/D3*B27</f>
        <v>20.967741935483868</v>
      </c>
    </row>
    <row r="28" spans="1:3" ht="18.75" customHeight="1" x14ac:dyDescent="0.25">
      <c r="A28" s="34" t="s">
        <v>36</v>
      </c>
      <c r="B28" s="37">
        <v>13</v>
      </c>
      <c r="C28" s="31">
        <f>100/D3*B28</f>
        <v>20.967741935483868</v>
      </c>
    </row>
    <row r="29" spans="1:3" ht="18.75" customHeight="1" x14ac:dyDescent="0.25">
      <c r="A29" s="34" t="s">
        <v>37</v>
      </c>
      <c r="B29" s="37">
        <v>9</v>
      </c>
      <c r="C29" s="31">
        <f>100/D3*B29</f>
        <v>14.516129032258064</v>
      </c>
    </row>
    <row r="30" spans="1:3" ht="18.75" customHeight="1" x14ac:dyDescent="0.25">
      <c r="A30" s="34" t="s">
        <v>38</v>
      </c>
      <c r="B30" s="37">
        <v>27</v>
      </c>
      <c r="C30" s="31">
        <f>100/D3*B30</f>
        <v>43.548387096774192</v>
      </c>
    </row>
    <row r="31" spans="1:3" ht="18.75" x14ac:dyDescent="0.25">
      <c r="A31" s="90" t="s">
        <v>133</v>
      </c>
      <c r="B31" s="88">
        <f>SUM(B32:B35)</f>
        <v>62</v>
      </c>
      <c r="C31" s="89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24</v>
      </c>
      <c r="C32" s="31">
        <f>100/D3*B32</f>
        <v>38.709677419354833</v>
      </c>
    </row>
    <row r="33" spans="1:3" ht="18.75" customHeight="1" x14ac:dyDescent="0.25">
      <c r="A33" s="29" t="s">
        <v>36</v>
      </c>
      <c r="B33" s="37">
        <v>19</v>
      </c>
      <c r="C33" s="31">
        <f>100/D3*B33</f>
        <v>30.64516129032258</v>
      </c>
    </row>
    <row r="34" spans="1:3" ht="18.75" customHeight="1" x14ac:dyDescent="0.25">
      <c r="A34" s="29" t="s">
        <v>37</v>
      </c>
      <c r="B34" s="37">
        <v>8</v>
      </c>
      <c r="C34" s="31">
        <f>100/D3*B34</f>
        <v>12.903225806451612</v>
      </c>
    </row>
    <row r="35" spans="1:3" ht="18.75" customHeight="1" x14ac:dyDescent="0.25">
      <c r="A35" s="29" t="s">
        <v>38</v>
      </c>
      <c r="B35" s="37">
        <v>11</v>
      </c>
      <c r="C35" s="31">
        <f>100/D3*B35</f>
        <v>17.741935483870968</v>
      </c>
    </row>
    <row r="36" spans="1:3" ht="18.75" x14ac:dyDescent="0.25">
      <c r="A36" s="188" t="s">
        <v>39</v>
      </c>
      <c r="B36" s="88">
        <f>SUM(B37:B38)</f>
        <v>62</v>
      </c>
      <c r="C36" s="89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49</v>
      </c>
      <c r="C37" s="31">
        <f>100/D3*B37</f>
        <v>79.032258064516128</v>
      </c>
    </row>
    <row r="38" spans="1:3" ht="18.75" customHeight="1" x14ac:dyDescent="0.25">
      <c r="A38" s="29" t="s">
        <v>41</v>
      </c>
      <c r="B38" s="37">
        <v>13</v>
      </c>
      <c r="C38" s="31">
        <f>100/D3*B38</f>
        <v>20.967741935483868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80" zoomScaleNormal="60" zoomScaleSheetLayoutView="80" workbookViewId="0">
      <selection activeCell="B16" sqref="B16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04">
        <v>1</v>
      </c>
      <c r="B3" s="196" t="s">
        <v>257</v>
      </c>
      <c r="C3" s="197"/>
      <c r="D3" s="197"/>
      <c r="E3" s="198"/>
      <c r="F3" s="120" t="s">
        <v>526</v>
      </c>
    </row>
    <row r="4" spans="1:6" ht="54.75" customHeight="1" x14ac:dyDescent="0.3">
      <c r="A4" s="205">
        <v>2</v>
      </c>
      <c r="B4" s="119" t="s">
        <v>225</v>
      </c>
      <c r="C4" s="115"/>
      <c r="D4" s="115"/>
      <c r="E4" s="116"/>
      <c r="F4" s="298" t="s">
        <v>527</v>
      </c>
    </row>
    <row r="5" spans="1:6" ht="78.75" customHeight="1" x14ac:dyDescent="0.3">
      <c r="A5" s="206">
        <v>4</v>
      </c>
      <c r="B5" s="120" t="s">
        <v>255</v>
      </c>
      <c r="C5" s="113"/>
      <c r="D5" s="117"/>
      <c r="E5" s="114"/>
      <c r="F5" s="199" t="s">
        <v>528</v>
      </c>
    </row>
    <row r="6" spans="1:6" ht="37.5" customHeight="1" x14ac:dyDescent="0.3">
      <c r="A6" s="206">
        <v>5</v>
      </c>
      <c r="B6" s="118" t="s">
        <v>258</v>
      </c>
      <c r="C6" s="113"/>
      <c r="D6" s="113"/>
      <c r="E6" s="114"/>
      <c r="F6" s="199" t="s">
        <v>529</v>
      </c>
    </row>
    <row r="7" spans="1:6" ht="324.75" customHeight="1" x14ac:dyDescent="0.3">
      <c r="A7" s="206">
        <v>6</v>
      </c>
      <c r="B7" s="120" t="s">
        <v>256</v>
      </c>
      <c r="C7" s="113"/>
      <c r="D7" s="113"/>
      <c r="E7" s="114"/>
      <c r="F7" s="199" t="s">
        <v>530</v>
      </c>
    </row>
    <row r="8" spans="1:6" ht="142.15" customHeight="1" x14ac:dyDescent="0.3">
      <c r="A8" s="206">
        <v>7</v>
      </c>
      <c r="B8" s="120" t="s">
        <v>251</v>
      </c>
      <c r="C8" s="113"/>
      <c r="D8" s="113"/>
      <c r="E8" s="114"/>
      <c r="F8" s="199" t="s">
        <v>531</v>
      </c>
    </row>
    <row r="9" spans="1:6" ht="167.25" customHeight="1" x14ac:dyDescent="0.3">
      <c r="A9" s="206">
        <v>8</v>
      </c>
      <c r="B9" s="120" t="s">
        <v>252</v>
      </c>
      <c r="C9" s="113"/>
      <c r="D9" s="113"/>
      <c r="E9" s="114"/>
      <c r="F9" s="199" t="s">
        <v>532</v>
      </c>
    </row>
    <row r="10" spans="1:6" ht="155.25" customHeight="1" x14ac:dyDescent="0.3">
      <c r="A10" s="206">
        <v>9</v>
      </c>
      <c r="B10" s="120" t="s">
        <v>250</v>
      </c>
      <c r="C10" s="113"/>
      <c r="D10" s="113"/>
      <c r="E10" s="114"/>
      <c r="F10" s="199" t="s">
        <v>535</v>
      </c>
    </row>
    <row r="11" spans="1:6" ht="137.25" customHeight="1" x14ac:dyDescent="0.3">
      <c r="A11" s="206">
        <v>10</v>
      </c>
      <c r="B11" s="120" t="s">
        <v>254</v>
      </c>
      <c r="C11" s="113"/>
      <c r="D11" s="113"/>
      <c r="E11" s="114"/>
      <c r="F11" s="199" t="s">
        <v>533</v>
      </c>
    </row>
    <row r="12" spans="1:6" ht="384" customHeight="1" thickBot="1" x14ac:dyDescent="0.35">
      <c r="A12" s="207">
        <v>11</v>
      </c>
      <c r="B12" s="200" t="s">
        <v>253</v>
      </c>
      <c r="C12" s="201"/>
      <c r="D12" s="201"/>
      <c r="E12" s="202"/>
      <c r="F12" s="203" t="s">
        <v>534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SheetLayoutView="90" workbookViewId="0">
      <selection activeCell="D4" sqref="D4:F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30" t="s">
        <v>134</v>
      </c>
      <c r="B1" s="430"/>
      <c r="C1" s="430"/>
      <c r="D1" s="430"/>
      <c r="E1" s="430"/>
      <c r="F1" s="430"/>
    </row>
    <row r="2" spans="1:6" ht="98.25" customHeight="1" x14ac:dyDescent="0.25">
      <c r="A2" s="182" t="s">
        <v>136</v>
      </c>
      <c r="B2" s="182" t="s">
        <v>137</v>
      </c>
      <c r="C2" s="182" t="s">
        <v>135</v>
      </c>
      <c r="D2" s="182" t="s">
        <v>136</v>
      </c>
      <c r="E2" s="182" t="s">
        <v>137</v>
      </c>
      <c r="F2" s="182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10</v>
      </c>
      <c r="C3" s="100"/>
      <c r="D3" s="76" t="s">
        <v>139</v>
      </c>
      <c r="E3" s="35">
        <f>E4+E5+E6+E7+E8+E9+E10+E11+E12+E13+E14+E15+E16+E17+E18+E19+E20+E21+E22+E23+E24</f>
        <v>3</v>
      </c>
      <c r="F3" s="100"/>
    </row>
    <row r="4" spans="1:6" ht="136.5" customHeight="1" x14ac:dyDescent="0.25">
      <c r="A4" s="193"/>
      <c r="B4" s="21">
        <v>2</v>
      </c>
      <c r="C4" s="68" t="s">
        <v>645</v>
      </c>
      <c r="D4" s="78"/>
      <c r="E4" s="21">
        <v>1</v>
      </c>
      <c r="F4" s="68" t="s">
        <v>646</v>
      </c>
    </row>
    <row r="5" spans="1:6" ht="191.25" customHeight="1" x14ac:dyDescent="0.25">
      <c r="A5" s="77"/>
      <c r="B5" s="21">
        <v>2</v>
      </c>
      <c r="C5" s="68" t="s">
        <v>647</v>
      </c>
      <c r="D5" s="77"/>
      <c r="E5" s="21">
        <v>2</v>
      </c>
      <c r="F5" s="68" t="s">
        <v>648</v>
      </c>
    </row>
    <row r="6" spans="1:6" ht="168.75" x14ac:dyDescent="0.25">
      <c r="A6" s="77"/>
      <c r="B6" s="21">
        <v>3</v>
      </c>
      <c r="C6" s="68" t="s">
        <v>649</v>
      </c>
      <c r="D6" s="77"/>
      <c r="E6" s="21"/>
      <c r="F6" s="68"/>
    </row>
    <row r="7" spans="1:6" ht="131.25" x14ac:dyDescent="0.25">
      <c r="A7" s="77"/>
      <c r="B7" s="21">
        <v>3</v>
      </c>
      <c r="C7" s="68" t="s">
        <v>650</v>
      </c>
      <c r="D7" s="77"/>
      <c r="E7" s="21"/>
      <c r="F7" s="68"/>
    </row>
    <row r="8" spans="1:6" ht="18.75" x14ac:dyDescent="0.25">
      <c r="A8" s="77"/>
      <c r="B8" s="21"/>
      <c r="C8" s="99"/>
      <c r="D8" s="77"/>
      <c r="E8" s="21"/>
      <c r="F8" s="68"/>
    </row>
    <row r="9" spans="1:6" ht="18.75" x14ac:dyDescent="0.25">
      <c r="A9" s="77"/>
      <c r="B9" s="21"/>
      <c r="C9" s="99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B4" sqref="B4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62" t="s">
        <v>48</v>
      </c>
      <c r="B1" s="362"/>
      <c r="C1" s="362"/>
      <c r="D1" s="362"/>
      <c r="E1" s="362"/>
    </row>
    <row r="2" spans="1:5" ht="18.75" x14ac:dyDescent="0.25">
      <c r="A2" s="383" t="s">
        <v>49</v>
      </c>
      <c r="B2" s="431" t="s">
        <v>50</v>
      </c>
      <c r="C2" s="431"/>
      <c r="D2" s="431"/>
      <c r="E2" s="431"/>
    </row>
    <row r="3" spans="1:5" ht="57.75" customHeight="1" x14ac:dyDescent="0.25">
      <c r="A3" s="383"/>
      <c r="B3" s="185" t="s">
        <v>51</v>
      </c>
      <c r="C3" s="185" t="s">
        <v>54</v>
      </c>
      <c r="D3" s="184" t="s">
        <v>53</v>
      </c>
      <c r="E3" s="186" t="s">
        <v>52</v>
      </c>
    </row>
    <row r="4" spans="1:5" ht="18.75" x14ac:dyDescent="0.25">
      <c r="A4" s="30" t="s">
        <v>79</v>
      </c>
      <c r="B4" s="21">
        <v>0</v>
      </c>
      <c r="C4" s="83">
        <v>0</v>
      </c>
      <c r="D4" s="102">
        <v>0</v>
      </c>
      <c r="E4" s="102">
        <v>0</v>
      </c>
    </row>
    <row r="5" spans="1:5" ht="18.75" x14ac:dyDescent="0.25">
      <c r="A5" s="33" t="s">
        <v>83</v>
      </c>
      <c r="B5" s="24">
        <v>0</v>
      </c>
      <c r="C5" s="83">
        <v>0</v>
      </c>
      <c r="D5" s="102">
        <v>0</v>
      </c>
      <c r="E5" s="102">
        <v>0</v>
      </c>
    </row>
    <row r="6" spans="1:5" ht="18.75" x14ac:dyDescent="0.25">
      <c r="A6" s="53" t="s">
        <v>201</v>
      </c>
      <c r="B6" s="83">
        <v>0</v>
      </c>
      <c r="C6" s="83">
        <v>0</v>
      </c>
      <c r="D6" s="102">
        <v>0</v>
      </c>
      <c r="E6" s="102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2">
        <v>0</v>
      </c>
      <c r="E7" s="102">
        <v>0</v>
      </c>
    </row>
    <row r="8" spans="1:5" ht="18.75" x14ac:dyDescent="0.25">
      <c r="A8" s="33" t="s">
        <v>209</v>
      </c>
      <c r="B8" s="24">
        <v>3</v>
      </c>
      <c r="C8" s="83">
        <v>0</v>
      </c>
      <c r="D8" s="102">
        <v>0</v>
      </c>
      <c r="E8" s="82">
        <v>0</v>
      </c>
    </row>
    <row r="9" spans="1:5" ht="18.75" x14ac:dyDescent="0.25">
      <c r="A9" s="53" t="s">
        <v>84</v>
      </c>
      <c r="B9" s="102">
        <v>0</v>
      </c>
      <c r="C9" s="83">
        <v>0</v>
      </c>
      <c r="D9" s="102">
        <v>0</v>
      </c>
      <c r="E9" s="102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2">
        <v>0</v>
      </c>
      <c r="E10" s="102">
        <v>0</v>
      </c>
    </row>
    <row r="11" spans="1:5" ht="18.75" x14ac:dyDescent="0.25">
      <c r="A11" s="53" t="s">
        <v>86</v>
      </c>
      <c r="B11" s="83">
        <v>0</v>
      </c>
      <c r="C11" s="83">
        <v>0</v>
      </c>
      <c r="D11" s="102">
        <v>0</v>
      </c>
      <c r="E11" s="102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2">
        <v>0</v>
      </c>
      <c r="E12" s="102">
        <v>0</v>
      </c>
    </row>
    <row r="13" spans="1:5" ht="18.75" x14ac:dyDescent="0.25">
      <c r="A13" s="53" t="s">
        <v>202</v>
      </c>
      <c r="B13" s="83">
        <v>0</v>
      </c>
      <c r="C13" s="83">
        <v>0</v>
      </c>
      <c r="D13" s="102">
        <v>0</v>
      </c>
      <c r="E13" s="102">
        <v>0</v>
      </c>
    </row>
    <row r="14" spans="1:5" ht="37.5" x14ac:dyDescent="0.25">
      <c r="A14" s="33" t="s">
        <v>203</v>
      </c>
      <c r="B14" s="83">
        <v>0</v>
      </c>
      <c r="C14" s="83">
        <v>0</v>
      </c>
      <c r="D14" s="102">
        <v>0</v>
      </c>
      <c r="E14" s="102">
        <v>0</v>
      </c>
    </row>
    <row r="15" spans="1:5" ht="18.75" x14ac:dyDescent="0.25">
      <c r="A15" s="67" t="s">
        <v>81</v>
      </c>
      <c r="B15" s="102">
        <v>0</v>
      </c>
      <c r="C15" s="83">
        <v>1</v>
      </c>
      <c r="D15" s="102">
        <v>0</v>
      </c>
      <c r="E15" s="102">
        <v>0</v>
      </c>
    </row>
    <row r="16" spans="1:5" ht="18.75" x14ac:dyDescent="0.25">
      <c r="A16" s="53" t="s">
        <v>85</v>
      </c>
      <c r="B16" s="83">
        <v>0</v>
      </c>
      <c r="C16" s="83">
        <v>0</v>
      </c>
      <c r="D16" s="102">
        <v>0</v>
      </c>
      <c r="E16" s="102">
        <v>0</v>
      </c>
    </row>
    <row r="17" spans="1:5" ht="18.75" x14ac:dyDescent="0.25">
      <c r="A17" s="189" t="s">
        <v>88</v>
      </c>
      <c r="B17" s="84">
        <f>B4+B5+B6+B7+B8+B9+B10+B11+B12+B13+B14+B15+B16</f>
        <v>3</v>
      </c>
      <c r="C17" s="35">
        <f>C4+C5+C6+C7+C8+C9+C10+C11+C12+C13+C14+C15+C16</f>
        <v>1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view="pageBreakPreview" zoomScale="80" zoomScaleSheetLayoutView="80" workbookViewId="0">
      <selection activeCell="D21" sqref="D21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72" t="s">
        <v>89</v>
      </c>
      <c r="B1" s="372"/>
      <c r="C1" s="372"/>
      <c r="D1" s="372"/>
      <c r="E1" s="372"/>
      <c r="F1" s="372"/>
      <c r="G1" s="372"/>
      <c r="H1" s="372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73" t="s">
        <v>62</v>
      </c>
      <c r="B3" s="376" t="s">
        <v>78</v>
      </c>
      <c r="C3" s="379" t="s">
        <v>192</v>
      </c>
      <c r="D3" s="380"/>
      <c r="E3" s="379" t="s">
        <v>211</v>
      </c>
      <c r="F3" s="380"/>
      <c r="G3" s="383" t="s">
        <v>0</v>
      </c>
      <c r="H3" s="383"/>
    </row>
    <row r="4" spans="1:9" s="1" customFormat="1" ht="54" customHeight="1" x14ac:dyDescent="0.3">
      <c r="A4" s="374"/>
      <c r="B4" s="377"/>
      <c r="C4" s="381"/>
      <c r="D4" s="382"/>
      <c r="E4" s="381"/>
      <c r="F4" s="378"/>
      <c r="G4" s="383" t="s">
        <v>193</v>
      </c>
      <c r="H4" s="383" t="s">
        <v>212</v>
      </c>
    </row>
    <row r="5" spans="1:9" s="1" customFormat="1" ht="18.75" hidden="1" customHeight="1" x14ac:dyDescent="0.3">
      <c r="A5" s="374"/>
      <c r="B5" s="377"/>
      <c r="C5" s="40"/>
      <c r="D5" s="40"/>
      <c r="E5" s="40"/>
      <c r="F5" s="41"/>
      <c r="G5" s="383"/>
      <c r="H5" s="383"/>
    </row>
    <row r="6" spans="1:9" s="1" customFormat="1" ht="21.75" customHeight="1" x14ac:dyDescent="0.3">
      <c r="A6" s="375"/>
      <c r="B6" s="378"/>
      <c r="C6" s="186" t="s">
        <v>59</v>
      </c>
      <c r="D6" s="186" t="s">
        <v>90</v>
      </c>
      <c r="E6" s="186" t="s">
        <v>59</v>
      </c>
      <c r="F6" s="188" t="s">
        <v>90</v>
      </c>
      <c r="G6" s="383"/>
      <c r="H6" s="383"/>
    </row>
    <row r="7" spans="1:9" s="1" customFormat="1" ht="39" customHeight="1" x14ac:dyDescent="0.3">
      <c r="A7" s="42">
        <v>1</v>
      </c>
      <c r="B7" s="43" t="s">
        <v>60</v>
      </c>
      <c r="C7" s="187">
        <v>35</v>
      </c>
      <c r="D7" s="187">
        <v>35</v>
      </c>
      <c r="E7" s="187">
        <v>750</v>
      </c>
      <c r="F7" s="187">
        <v>797</v>
      </c>
      <c r="G7" s="187">
        <v>0</v>
      </c>
      <c r="H7" s="187">
        <v>0</v>
      </c>
    </row>
    <row r="8" spans="1:9" s="1" customFormat="1" ht="39" customHeight="1" x14ac:dyDescent="0.3">
      <c r="A8" s="42">
        <v>2</v>
      </c>
      <c r="B8" s="43" t="s">
        <v>61</v>
      </c>
      <c r="C8" s="187">
        <v>2</v>
      </c>
      <c r="D8" s="187">
        <v>2</v>
      </c>
      <c r="E8" s="187">
        <v>40</v>
      </c>
      <c r="F8" s="187">
        <v>45</v>
      </c>
      <c r="G8" s="187">
        <v>0</v>
      </c>
      <c r="H8" s="187">
        <v>0</v>
      </c>
    </row>
    <row r="9" spans="1:9" s="1" customFormat="1" ht="19.5" customHeight="1" x14ac:dyDescent="0.3">
      <c r="A9" s="389">
        <v>3</v>
      </c>
      <c r="B9" s="97" t="s">
        <v>69</v>
      </c>
      <c r="C9" s="391">
        <v>2</v>
      </c>
      <c r="D9" s="391">
        <v>2</v>
      </c>
      <c r="E9" s="393">
        <v>118</v>
      </c>
      <c r="F9" s="394"/>
      <c r="G9" s="391">
        <v>0</v>
      </c>
      <c r="H9" s="95">
        <v>0</v>
      </c>
    </row>
    <row r="10" spans="1:9" s="1" customFormat="1" ht="18.75" customHeight="1" x14ac:dyDescent="0.3">
      <c r="A10" s="390"/>
      <c r="B10" s="97" t="s">
        <v>92</v>
      </c>
      <c r="C10" s="392"/>
      <c r="D10" s="392"/>
      <c r="E10" s="187">
        <v>45</v>
      </c>
      <c r="F10" s="187">
        <v>58</v>
      </c>
      <c r="G10" s="392"/>
      <c r="H10" s="187">
        <v>0</v>
      </c>
    </row>
    <row r="11" spans="1:9" s="1" customFormat="1" ht="56.25" customHeight="1" x14ac:dyDescent="0.3">
      <c r="A11" s="42">
        <v>4</v>
      </c>
      <c r="B11" s="44" t="s">
        <v>70</v>
      </c>
      <c r="C11" s="187">
        <v>0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</row>
    <row r="12" spans="1:9" s="1" customFormat="1" ht="56.25" x14ac:dyDescent="0.3">
      <c r="A12" s="42">
        <v>5</v>
      </c>
      <c r="B12" s="43" t="s">
        <v>71</v>
      </c>
      <c r="C12" s="187">
        <v>3</v>
      </c>
      <c r="D12" s="187">
        <v>3</v>
      </c>
      <c r="E12" s="187">
        <v>65</v>
      </c>
      <c r="F12" s="187">
        <v>77</v>
      </c>
      <c r="G12" s="187">
        <v>1</v>
      </c>
      <c r="H12" s="187">
        <v>24</v>
      </c>
    </row>
    <row r="13" spans="1:9" s="1" customFormat="1" ht="39" customHeight="1" x14ac:dyDescent="0.3">
      <c r="A13" s="42">
        <v>6</v>
      </c>
      <c r="B13" s="44" t="s">
        <v>72</v>
      </c>
      <c r="C13" s="187">
        <v>1</v>
      </c>
      <c r="D13" s="187">
        <v>1</v>
      </c>
      <c r="E13" s="187">
        <v>10</v>
      </c>
      <c r="F13" s="187">
        <v>12</v>
      </c>
      <c r="G13" s="187">
        <v>0</v>
      </c>
      <c r="H13" s="187">
        <v>0</v>
      </c>
    </row>
    <row r="14" spans="1:9" s="2" customFormat="1" ht="39" customHeight="1" x14ac:dyDescent="0.3">
      <c r="A14" s="395" t="s">
        <v>91</v>
      </c>
      <c r="B14" s="396"/>
      <c r="C14" s="399">
        <f>C13+C12+C11+C9+C8+C7</f>
        <v>43</v>
      </c>
      <c r="D14" s="399">
        <f>D13+D12+D11+D9+D8+D7</f>
        <v>43</v>
      </c>
      <c r="E14" s="45">
        <f>E7+E8+E11+E12+E13</f>
        <v>865</v>
      </c>
      <c r="F14" s="45">
        <f>F7+F8+F11+F12+F13</f>
        <v>931</v>
      </c>
      <c r="G14" s="399">
        <f>G7+G8+G9+G11+G12+G13</f>
        <v>1</v>
      </c>
      <c r="H14" s="45"/>
      <c r="I14" s="106"/>
    </row>
    <row r="15" spans="1:9" ht="39" customHeight="1" x14ac:dyDescent="0.25">
      <c r="A15" s="397"/>
      <c r="B15" s="398"/>
      <c r="C15" s="400"/>
      <c r="D15" s="400"/>
      <c r="E15" s="46">
        <f>E10</f>
        <v>45</v>
      </c>
      <c r="F15" s="46">
        <f>F10</f>
        <v>58</v>
      </c>
      <c r="G15" s="400"/>
      <c r="H15" s="46"/>
    </row>
    <row r="16" spans="1:9" ht="18.75" x14ac:dyDescent="0.3">
      <c r="A16" s="384" t="s">
        <v>210</v>
      </c>
      <c r="B16" s="385"/>
      <c r="C16" s="386">
        <f>F14+E9</f>
        <v>1049</v>
      </c>
      <c r="D16" s="387"/>
      <c r="E16" s="387"/>
      <c r="F16" s="387"/>
      <c r="G16" s="387"/>
      <c r="H16" s="388"/>
      <c r="I16" s="103">
        <f>F14+F15</f>
        <v>989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B10" sqref="B10:B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401" t="s">
        <v>76</v>
      </c>
      <c r="B1" s="401"/>
      <c r="C1" s="401"/>
      <c r="D1" s="6"/>
    </row>
    <row r="2" spans="1:4" ht="38.25" customHeight="1" x14ac:dyDescent="0.25">
      <c r="A2" s="214" t="s">
        <v>1</v>
      </c>
      <c r="B2" s="213" t="s">
        <v>2</v>
      </c>
      <c r="C2" s="213" t="s">
        <v>77</v>
      </c>
      <c r="D2" s="8"/>
    </row>
    <row r="3" spans="1:4" ht="18.75" x14ac:dyDescent="0.25">
      <c r="A3" s="108" t="s">
        <v>3</v>
      </c>
      <c r="B3" s="215">
        <f>SUM(B4:B8)</f>
        <v>1049</v>
      </c>
      <c r="C3" s="216" t="s">
        <v>263</v>
      </c>
      <c r="D3" s="8"/>
    </row>
    <row r="4" spans="1:4" ht="18.75" customHeight="1" x14ac:dyDescent="0.25">
      <c r="A4" s="97" t="s">
        <v>4</v>
      </c>
      <c r="B4" s="217">
        <v>60</v>
      </c>
      <c r="C4" s="218">
        <v>5.7</v>
      </c>
      <c r="D4" s="11"/>
    </row>
    <row r="5" spans="1:4" ht="18.75" customHeight="1" x14ac:dyDescent="0.25">
      <c r="A5" s="97" t="s">
        <v>5</v>
      </c>
      <c r="B5" s="217">
        <v>245</v>
      </c>
      <c r="C5" s="218">
        <f>245/1049*100</f>
        <v>23.355576739752145</v>
      </c>
      <c r="D5" s="11"/>
    </row>
    <row r="6" spans="1:4" ht="18.75" customHeight="1" x14ac:dyDescent="0.25">
      <c r="A6" s="97" t="s">
        <v>6</v>
      </c>
      <c r="B6" s="217">
        <v>264</v>
      </c>
      <c r="C6" s="218">
        <f>264/1049*100</f>
        <v>25.166825548141087</v>
      </c>
      <c r="D6" s="11"/>
    </row>
    <row r="7" spans="1:4" ht="18.75" customHeight="1" x14ac:dyDescent="0.25">
      <c r="A7" s="97" t="s">
        <v>73</v>
      </c>
      <c r="B7" s="217">
        <v>297</v>
      </c>
      <c r="C7" s="218">
        <f>297/1049*100</f>
        <v>28.312678741658718</v>
      </c>
      <c r="D7" s="11"/>
    </row>
    <row r="8" spans="1:4" ht="18.75" customHeight="1" x14ac:dyDescent="0.25">
      <c r="A8" s="97" t="s">
        <v>74</v>
      </c>
      <c r="B8" s="217">
        <v>183</v>
      </c>
      <c r="C8" s="218">
        <f>183/1049*100</f>
        <v>17.445185891325071</v>
      </c>
      <c r="D8" s="11"/>
    </row>
    <row r="9" spans="1:4" ht="18.75" x14ac:dyDescent="0.25">
      <c r="A9" s="108" t="s">
        <v>7</v>
      </c>
      <c r="B9" s="215">
        <f>SUM(B10:B15)</f>
        <v>1049</v>
      </c>
      <c r="C9" s="216" t="s">
        <v>263</v>
      </c>
      <c r="D9" s="8"/>
    </row>
    <row r="10" spans="1:4" ht="18.75" customHeight="1" x14ac:dyDescent="0.25">
      <c r="A10" s="97" t="s">
        <v>8</v>
      </c>
      <c r="B10" s="217">
        <v>60</v>
      </c>
      <c r="C10" s="218">
        <f>60/1049*100</f>
        <v>5.7197330791229746</v>
      </c>
      <c r="D10" s="11"/>
    </row>
    <row r="11" spans="1:4" ht="18.75" customHeight="1" x14ac:dyDescent="0.25">
      <c r="A11" s="97" t="s">
        <v>9</v>
      </c>
      <c r="B11" s="217">
        <v>509</v>
      </c>
      <c r="C11" s="218">
        <f>509/1049*100</f>
        <v>48.522402287893229</v>
      </c>
      <c r="D11" s="11"/>
    </row>
    <row r="12" spans="1:4" ht="18.75" customHeight="1" x14ac:dyDescent="0.25">
      <c r="A12" s="97" t="s">
        <v>10</v>
      </c>
      <c r="B12" s="217">
        <v>32</v>
      </c>
      <c r="C12" s="218">
        <f>32/1049*100</f>
        <v>3.0505243088655862</v>
      </c>
      <c r="D12" s="11"/>
    </row>
    <row r="13" spans="1:4" ht="18.75" customHeight="1" x14ac:dyDescent="0.25">
      <c r="A13" s="97" t="s">
        <v>11</v>
      </c>
      <c r="B13" s="217">
        <v>133</v>
      </c>
      <c r="C13" s="218">
        <f>133/1049*100</f>
        <v>12.678741658722592</v>
      </c>
      <c r="D13" s="11"/>
    </row>
    <row r="14" spans="1:4" ht="18.75" customHeight="1" x14ac:dyDescent="0.25">
      <c r="A14" s="97" t="s">
        <v>12</v>
      </c>
      <c r="B14" s="217">
        <v>191</v>
      </c>
      <c r="C14" s="218">
        <f>191/1049*100</f>
        <v>18.207816968541469</v>
      </c>
      <c r="D14" s="11"/>
    </row>
    <row r="15" spans="1:4" ht="18.75" x14ac:dyDescent="0.25">
      <c r="A15" s="97" t="s">
        <v>215</v>
      </c>
      <c r="B15" s="217">
        <v>124</v>
      </c>
      <c r="C15" s="218">
        <f>124/1049*100</f>
        <v>11.820781696854146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BreakPreview" topLeftCell="A35" zoomScaleSheetLayoutView="100" workbookViewId="0">
      <selection activeCell="A44" sqref="A44:D49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21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6" t="s">
        <v>93</v>
      </c>
      <c r="B2" s="127" t="s">
        <v>236</v>
      </c>
      <c r="C2" s="128" t="s">
        <v>95</v>
      </c>
      <c r="D2" s="128" t="s">
        <v>96</v>
      </c>
    </row>
    <row r="3" spans="1:4" ht="18.75" x14ac:dyDescent="0.25">
      <c r="A3" s="160" t="s">
        <v>259</v>
      </c>
      <c r="B3" s="137"/>
      <c r="C3" s="137"/>
      <c r="D3" s="156">
        <f>D4+D5+D11+D36+D38+D42+D43+D50</f>
        <v>1022</v>
      </c>
    </row>
    <row r="4" spans="1:4" ht="18.75" x14ac:dyDescent="0.25">
      <c r="A4" s="159" t="s">
        <v>260</v>
      </c>
      <c r="B4" s="178"/>
      <c r="C4" s="143"/>
      <c r="D4" s="231">
        <v>0</v>
      </c>
    </row>
    <row r="5" spans="1:4" ht="18.75" x14ac:dyDescent="0.25">
      <c r="A5" s="247" t="s">
        <v>261</v>
      </c>
      <c r="B5" s="138"/>
      <c r="C5" s="138"/>
      <c r="D5" s="232">
        <f>D6+D7+D8+D9+D10</f>
        <v>159</v>
      </c>
    </row>
    <row r="6" spans="1:4" ht="39.75" customHeight="1" x14ac:dyDescent="0.25">
      <c r="A6" s="291" t="s">
        <v>430</v>
      </c>
      <c r="B6" s="275">
        <v>43982</v>
      </c>
      <c r="C6" s="139" t="s">
        <v>431</v>
      </c>
      <c r="D6" s="139">
        <v>10</v>
      </c>
    </row>
    <row r="7" spans="1:4" ht="49.5" customHeight="1" x14ac:dyDescent="0.25">
      <c r="A7" s="291" t="s">
        <v>432</v>
      </c>
      <c r="B7" s="275">
        <v>43999</v>
      </c>
      <c r="C7" s="139" t="s">
        <v>431</v>
      </c>
      <c r="D7" s="139">
        <v>20</v>
      </c>
    </row>
    <row r="8" spans="1:4" ht="30" x14ac:dyDescent="0.25">
      <c r="A8" s="291" t="s">
        <v>461</v>
      </c>
      <c r="B8" s="139" t="s">
        <v>449</v>
      </c>
      <c r="C8" s="276" t="s">
        <v>450</v>
      </c>
      <c r="D8" s="139">
        <v>54</v>
      </c>
    </row>
    <row r="9" spans="1:4" ht="30" x14ac:dyDescent="0.25">
      <c r="A9" s="291" t="s">
        <v>451</v>
      </c>
      <c r="B9" s="277">
        <v>44000</v>
      </c>
      <c r="C9" s="339" t="s">
        <v>452</v>
      </c>
      <c r="D9" s="278">
        <v>45</v>
      </c>
    </row>
    <row r="10" spans="1:4" ht="45" x14ac:dyDescent="0.25">
      <c r="A10" s="291" t="s">
        <v>453</v>
      </c>
      <c r="B10" s="275">
        <v>44076</v>
      </c>
      <c r="C10" s="340" t="s">
        <v>454</v>
      </c>
      <c r="D10" s="139">
        <v>30</v>
      </c>
    </row>
    <row r="11" spans="1:4" ht="18.75" x14ac:dyDescent="0.25">
      <c r="A11" s="246" t="s">
        <v>223</v>
      </c>
      <c r="B11" s="138"/>
      <c r="C11" s="138"/>
      <c r="D11" s="232">
        <f>D12+D13+D14+D15+D16+D17+D18+D19+D20+D21+D22+D23+D24+D25+D26+D27+D28+D29+D30+D31+D32+D33+D34+D35</f>
        <v>656</v>
      </c>
    </row>
    <row r="12" spans="1:4" ht="36" customHeight="1" x14ac:dyDescent="0.25">
      <c r="A12" s="175" t="s">
        <v>462</v>
      </c>
      <c r="B12" s="280" t="s">
        <v>467</v>
      </c>
      <c r="C12" s="279" t="s">
        <v>463</v>
      </c>
      <c r="D12" s="279">
        <v>2</v>
      </c>
    </row>
    <row r="13" spans="1:4" ht="50.25" customHeight="1" x14ac:dyDescent="0.25">
      <c r="A13" s="175" t="s">
        <v>464</v>
      </c>
      <c r="B13" s="280">
        <v>43889</v>
      </c>
      <c r="C13" s="279" t="s">
        <v>476</v>
      </c>
      <c r="D13" s="279">
        <v>2</v>
      </c>
    </row>
    <row r="14" spans="1:4" ht="50.25" customHeight="1" x14ac:dyDescent="0.25">
      <c r="A14" s="175" t="s">
        <v>425</v>
      </c>
      <c r="B14" s="280">
        <v>43847</v>
      </c>
      <c r="C14" s="279" t="s">
        <v>475</v>
      </c>
      <c r="D14" s="279">
        <v>2</v>
      </c>
    </row>
    <row r="15" spans="1:4" ht="36" customHeight="1" x14ac:dyDescent="0.25">
      <c r="A15" s="175" t="s">
        <v>465</v>
      </c>
      <c r="B15" s="280" t="s">
        <v>662</v>
      </c>
      <c r="C15" s="281" t="s">
        <v>426</v>
      </c>
      <c r="D15" s="279">
        <v>3</v>
      </c>
    </row>
    <row r="16" spans="1:4" ht="51" customHeight="1" x14ac:dyDescent="0.25">
      <c r="A16" s="175" t="s">
        <v>465</v>
      </c>
      <c r="B16" s="279" t="s">
        <v>466</v>
      </c>
      <c r="C16" s="279" t="s">
        <v>426</v>
      </c>
      <c r="D16" s="279">
        <v>3</v>
      </c>
    </row>
    <row r="17" spans="1:4" ht="17.25" customHeight="1" x14ac:dyDescent="0.25">
      <c r="A17" s="175" t="s">
        <v>427</v>
      </c>
      <c r="B17" s="280">
        <v>44104</v>
      </c>
      <c r="C17" s="279" t="s">
        <v>474</v>
      </c>
      <c r="D17" s="279">
        <v>15</v>
      </c>
    </row>
    <row r="18" spans="1:4" ht="76.5" customHeight="1" x14ac:dyDescent="0.25">
      <c r="A18" s="175" t="s">
        <v>468</v>
      </c>
      <c r="B18" s="279" t="s">
        <v>469</v>
      </c>
      <c r="C18" s="279" t="s">
        <v>475</v>
      </c>
      <c r="D18" s="279">
        <v>2</v>
      </c>
    </row>
    <row r="19" spans="1:4" ht="48.75" customHeight="1" x14ac:dyDescent="0.25">
      <c r="A19" s="175" t="s">
        <v>428</v>
      </c>
      <c r="B19" s="279" t="s">
        <v>470</v>
      </c>
      <c r="C19" s="279" t="s">
        <v>474</v>
      </c>
      <c r="D19" s="279">
        <v>16</v>
      </c>
    </row>
    <row r="20" spans="1:4" ht="48.75" customHeight="1" x14ac:dyDescent="0.25">
      <c r="A20" s="175" t="s">
        <v>471</v>
      </c>
      <c r="B20" s="279" t="s">
        <v>472</v>
      </c>
      <c r="C20" s="279" t="s">
        <v>473</v>
      </c>
      <c r="D20" s="279">
        <v>3</v>
      </c>
    </row>
    <row r="21" spans="1:4" ht="34.5" customHeight="1" x14ac:dyDescent="0.25">
      <c r="A21" s="175" t="s">
        <v>429</v>
      </c>
      <c r="B21" s="280">
        <v>44193</v>
      </c>
      <c r="C21" s="279" t="s">
        <v>477</v>
      </c>
      <c r="D21" s="279">
        <v>10</v>
      </c>
    </row>
    <row r="22" spans="1:4" ht="49.5" customHeight="1" x14ac:dyDescent="0.25">
      <c r="A22" s="175" t="s">
        <v>478</v>
      </c>
      <c r="B22" s="279" t="s">
        <v>479</v>
      </c>
      <c r="C22" s="282" t="s">
        <v>433</v>
      </c>
      <c r="D22" s="279">
        <v>20</v>
      </c>
    </row>
    <row r="23" spans="1:4" ht="47.25" customHeight="1" x14ac:dyDescent="0.25">
      <c r="A23" s="175" t="s">
        <v>434</v>
      </c>
      <c r="B23" s="280">
        <v>43904</v>
      </c>
      <c r="C23" s="282" t="s">
        <v>433</v>
      </c>
      <c r="D23" s="279">
        <v>15</v>
      </c>
    </row>
    <row r="24" spans="1:4" ht="33" customHeight="1" x14ac:dyDescent="0.25">
      <c r="A24" s="175" t="s">
        <v>436</v>
      </c>
      <c r="B24" s="280">
        <v>43951</v>
      </c>
      <c r="C24" s="279" t="s">
        <v>435</v>
      </c>
      <c r="D24" s="279">
        <v>20</v>
      </c>
    </row>
    <row r="25" spans="1:4" ht="33" customHeight="1" x14ac:dyDescent="0.25">
      <c r="A25" s="175" t="s">
        <v>437</v>
      </c>
      <c r="B25" s="280">
        <v>44020</v>
      </c>
      <c r="C25" s="341" t="s">
        <v>438</v>
      </c>
      <c r="D25" s="279">
        <v>30</v>
      </c>
    </row>
    <row r="26" spans="1:4" ht="49.5" customHeight="1" x14ac:dyDescent="0.25">
      <c r="A26" s="175" t="s">
        <v>439</v>
      </c>
      <c r="B26" s="280">
        <v>44104</v>
      </c>
      <c r="C26" s="279" t="s">
        <v>440</v>
      </c>
      <c r="D26" s="279">
        <v>32</v>
      </c>
    </row>
    <row r="27" spans="1:4" ht="51.75" customHeight="1" x14ac:dyDescent="0.25">
      <c r="A27" s="175" t="s">
        <v>441</v>
      </c>
      <c r="B27" s="279" t="s">
        <v>442</v>
      </c>
      <c r="C27" s="282" t="s">
        <v>433</v>
      </c>
      <c r="D27" s="279">
        <v>100</v>
      </c>
    </row>
    <row r="28" spans="1:4" ht="40.5" customHeight="1" x14ac:dyDescent="0.25">
      <c r="A28" s="175" t="s">
        <v>480</v>
      </c>
      <c r="B28" s="280">
        <v>43848</v>
      </c>
      <c r="C28" s="279" t="s">
        <v>443</v>
      </c>
      <c r="D28" s="279">
        <v>26</v>
      </c>
    </row>
    <row r="29" spans="1:4" ht="50.25" customHeight="1" x14ac:dyDescent="0.25">
      <c r="A29" s="175" t="s">
        <v>444</v>
      </c>
      <c r="B29" s="279" t="s">
        <v>445</v>
      </c>
      <c r="C29" s="279" t="s">
        <v>446</v>
      </c>
      <c r="D29" s="279">
        <v>50</v>
      </c>
    </row>
    <row r="30" spans="1:4" ht="62.25" customHeight="1" x14ac:dyDescent="0.25">
      <c r="A30" s="175" t="s">
        <v>447</v>
      </c>
      <c r="B30" s="280">
        <v>43890</v>
      </c>
      <c r="C30" s="279" t="s">
        <v>446</v>
      </c>
      <c r="D30" s="279">
        <v>30</v>
      </c>
    </row>
    <row r="31" spans="1:4" ht="47.25" customHeight="1" x14ac:dyDescent="0.25">
      <c r="A31" s="175" t="s">
        <v>448</v>
      </c>
      <c r="B31" s="280">
        <v>43894</v>
      </c>
      <c r="C31" s="279" t="s">
        <v>481</v>
      </c>
      <c r="D31" s="279">
        <v>30</v>
      </c>
    </row>
    <row r="32" spans="1:4" ht="36.75" customHeight="1" x14ac:dyDescent="0.25">
      <c r="A32" s="286" t="s">
        <v>455</v>
      </c>
      <c r="B32" s="283" t="s">
        <v>482</v>
      </c>
      <c r="C32" s="283" t="s">
        <v>456</v>
      </c>
      <c r="D32" s="283">
        <v>100</v>
      </c>
    </row>
    <row r="33" spans="1:4" ht="34.5" customHeight="1" x14ac:dyDescent="0.25">
      <c r="A33" s="286" t="s">
        <v>457</v>
      </c>
      <c r="B33" s="283" t="s">
        <v>483</v>
      </c>
      <c r="C33" s="283" t="s">
        <v>456</v>
      </c>
      <c r="D33" s="283">
        <v>100</v>
      </c>
    </row>
    <row r="34" spans="1:4" ht="33.75" customHeight="1" x14ac:dyDescent="0.25">
      <c r="A34" s="175" t="s">
        <v>458</v>
      </c>
      <c r="B34" s="280">
        <v>44018</v>
      </c>
      <c r="C34" s="279" t="s">
        <v>459</v>
      </c>
      <c r="D34" s="279">
        <v>15</v>
      </c>
    </row>
    <row r="35" spans="1:4" ht="36" customHeight="1" x14ac:dyDescent="0.25">
      <c r="A35" s="175" t="s">
        <v>484</v>
      </c>
      <c r="B35" s="284" t="s">
        <v>460</v>
      </c>
      <c r="C35" s="279" t="s">
        <v>452</v>
      </c>
      <c r="D35" s="285">
        <v>30</v>
      </c>
    </row>
    <row r="36" spans="1:4" ht="18.75" x14ac:dyDescent="0.25">
      <c r="A36" s="142" t="s">
        <v>124</v>
      </c>
      <c r="B36" s="180"/>
      <c r="C36" s="181"/>
      <c r="D36" s="233">
        <f>D37</f>
        <v>12</v>
      </c>
    </row>
    <row r="37" spans="1:4" s="256" customFormat="1" ht="60" x14ac:dyDescent="0.25">
      <c r="A37" s="261" t="s">
        <v>485</v>
      </c>
      <c r="B37" s="287" t="s">
        <v>487</v>
      </c>
      <c r="C37" s="287" t="s">
        <v>486</v>
      </c>
      <c r="D37" s="287">
        <v>12</v>
      </c>
    </row>
    <row r="38" spans="1:4" ht="18.75" x14ac:dyDescent="0.25">
      <c r="A38" s="142" t="s">
        <v>237</v>
      </c>
      <c r="B38" s="141"/>
      <c r="C38" s="140"/>
      <c r="D38" s="233">
        <f>D39+D40+D41</f>
        <v>78</v>
      </c>
    </row>
    <row r="39" spans="1:4" ht="77.25" customHeight="1" x14ac:dyDescent="0.25">
      <c r="A39" s="261" t="s">
        <v>422</v>
      </c>
      <c r="B39" s="287" t="s">
        <v>489</v>
      </c>
      <c r="C39" s="287" t="s">
        <v>488</v>
      </c>
      <c r="D39" s="287">
        <v>4</v>
      </c>
    </row>
    <row r="40" spans="1:4" ht="38.25" customHeight="1" x14ac:dyDescent="0.25">
      <c r="A40" s="261" t="s">
        <v>490</v>
      </c>
      <c r="B40" s="287" t="s">
        <v>423</v>
      </c>
      <c r="C40" s="287" t="s">
        <v>491</v>
      </c>
      <c r="D40" s="287">
        <v>4</v>
      </c>
    </row>
    <row r="41" spans="1:4" ht="31.5" customHeight="1" x14ac:dyDescent="0.25">
      <c r="A41" s="290" t="s">
        <v>492</v>
      </c>
      <c r="B41" s="289" t="s">
        <v>493</v>
      </c>
      <c r="C41" s="278" t="s">
        <v>456</v>
      </c>
      <c r="D41" s="288">
        <v>70</v>
      </c>
    </row>
    <row r="42" spans="1:4" ht="18.75" x14ac:dyDescent="0.25">
      <c r="A42" s="142" t="s">
        <v>238</v>
      </c>
      <c r="B42" s="141"/>
      <c r="C42" s="140"/>
      <c r="D42" s="233">
        <v>0</v>
      </c>
    </row>
    <row r="43" spans="1:4" ht="18.75" x14ac:dyDescent="0.25">
      <c r="A43" s="142" t="s">
        <v>234</v>
      </c>
      <c r="B43" s="141"/>
      <c r="C43" s="140"/>
      <c r="D43" s="233">
        <f>D44+D45+D46+D47+D48+D49</f>
        <v>117</v>
      </c>
    </row>
    <row r="44" spans="1:4" s="256" customFormat="1" ht="31.5" customHeight="1" x14ac:dyDescent="0.25">
      <c r="A44" s="261" t="s">
        <v>494</v>
      </c>
      <c r="B44" s="292">
        <v>43958</v>
      </c>
      <c r="C44" s="338" t="s">
        <v>663</v>
      </c>
      <c r="D44" s="287">
        <v>30</v>
      </c>
    </row>
    <row r="45" spans="1:4" ht="31.5" customHeight="1" x14ac:dyDescent="0.25">
      <c r="A45" s="261" t="s">
        <v>495</v>
      </c>
      <c r="B45" s="287" t="s">
        <v>424</v>
      </c>
      <c r="C45" s="338" t="s">
        <v>663</v>
      </c>
      <c r="D45" s="287">
        <v>20</v>
      </c>
    </row>
    <row r="46" spans="1:4" ht="31.5" customHeight="1" x14ac:dyDescent="0.25">
      <c r="A46" s="261" t="s">
        <v>496</v>
      </c>
      <c r="B46" s="292">
        <v>43994</v>
      </c>
      <c r="C46" s="338" t="s">
        <v>663</v>
      </c>
      <c r="D46" s="287">
        <v>25</v>
      </c>
    </row>
    <row r="47" spans="1:4" ht="28.5" customHeight="1" x14ac:dyDescent="0.25">
      <c r="A47" s="261" t="s">
        <v>497</v>
      </c>
      <c r="B47" s="292">
        <v>44006</v>
      </c>
      <c r="C47" s="338" t="s">
        <v>663</v>
      </c>
      <c r="D47" s="287">
        <v>12</v>
      </c>
    </row>
    <row r="48" spans="1:4" ht="31.5" customHeight="1" x14ac:dyDescent="0.25">
      <c r="A48" s="267" t="s">
        <v>498</v>
      </c>
      <c r="B48" s="292">
        <v>44006</v>
      </c>
      <c r="C48" s="338" t="s">
        <v>663</v>
      </c>
      <c r="D48" s="287">
        <v>15</v>
      </c>
    </row>
    <row r="49" spans="1:4" ht="29.25" customHeight="1" x14ac:dyDescent="0.25">
      <c r="A49" s="267" t="s">
        <v>499</v>
      </c>
      <c r="B49" s="292">
        <v>44004</v>
      </c>
      <c r="C49" s="338" t="s">
        <v>663</v>
      </c>
      <c r="D49" s="287">
        <v>15</v>
      </c>
    </row>
    <row r="50" spans="1:4" ht="18.75" x14ac:dyDescent="0.25">
      <c r="A50" s="142" t="s">
        <v>235</v>
      </c>
      <c r="B50" s="141"/>
      <c r="C50" s="140"/>
      <c r="D50" s="233">
        <v>0</v>
      </c>
    </row>
  </sheetData>
  <sheetProtection selectLockedCells="1" selectUnlockedCells="1"/>
  <hyperlinks>
    <hyperlink ref="C9" r:id="rId1" display="https://vk.com/ecolife2011"/>
    <hyperlink ref="C10" r:id="rId2"/>
  </hyperlinks>
  <pageMargins left="0.7" right="0.7" top="0.75" bottom="0.75" header="0.3" footer="0.3"/>
  <pageSetup paperSize="9" scale="95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view="pageBreakPreview" zoomScale="70" zoomScaleNormal="80" zoomScaleSheetLayoutView="70" workbookViewId="0">
      <selection activeCell="B81" sqref="B81:L82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401" t="s">
        <v>101</v>
      </c>
      <c r="B1" s="401"/>
      <c r="C1" s="401"/>
      <c r="D1" s="401"/>
      <c r="E1" s="401"/>
      <c r="F1" s="401"/>
      <c r="G1" s="401"/>
      <c r="H1" s="401"/>
      <c r="I1" s="401"/>
      <c r="J1" s="401"/>
      <c r="K1" s="192"/>
      <c r="L1" s="192"/>
    </row>
    <row r="2" spans="1:12" s="5" customFormat="1" ht="37.5" customHeight="1" x14ac:dyDescent="0.25">
      <c r="A2" s="403" t="s">
        <v>62</v>
      </c>
      <c r="B2" s="383" t="s">
        <v>55</v>
      </c>
      <c r="C2" s="383" t="s">
        <v>56</v>
      </c>
      <c r="D2" s="383"/>
      <c r="E2" s="383" t="s">
        <v>57</v>
      </c>
      <c r="F2" s="383" t="s">
        <v>58</v>
      </c>
      <c r="G2" s="383" t="s">
        <v>63</v>
      </c>
      <c r="H2" s="383"/>
      <c r="I2" s="383"/>
      <c r="J2" s="383" t="s">
        <v>64</v>
      </c>
      <c r="K2" s="383" t="s">
        <v>229</v>
      </c>
      <c r="L2" s="383" t="s">
        <v>217</v>
      </c>
    </row>
    <row r="3" spans="1:12" s="5" customFormat="1" ht="57.75" customHeight="1" x14ac:dyDescent="0.25">
      <c r="A3" s="403"/>
      <c r="B3" s="383"/>
      <c r="C3" s="213" t="s">
        <v>59</v>
      </c>
      <c r="D3" s="213" t="s">
        <v>90</v>
      </c>
      <c r="E3" s="383"/>
      <c r="F3" s="383"/>
      <c r="G3" s="213" t="s">
        <v>65</v>
      </c>
      <c r="H3" s="213" t="s">
        <v>228</v>
      </c>
      <c r="I3" s="213" t="s">
        <v>66</v>
      </c>
      <c r="J3" s="383"/>
      <c r="K3" s="383"/>
      <c r="L3" s="383"/>
    </row>
    <row r="4" spans="1:12" s="5" customFormat="1" ht="75" customHeight="1" x14ac:dyDescent="0.25">
      <c r="A4" s="60" t="s">
        <v>67</v>
      </c>
      <c r="B4" s="100" t="s">
        <v>60</v>
      </c>
      <c r="C4" s="100">
        <f>SUM(C5,C12,C21)</f>
        <v>10</v>
      </c>
      <c r="D4" s="100">
        <f>SUM(D5,D12,D21)</f>
        <v>10</v>
      </c>
      <c r="E4" s="100"/>
      <c r="F4" s="100"/>
      <c r="G4" s="100">
        <f t="shared" ref="G4:K4" si="0">SUM(G5,G12,G21)</f>
        <v>185</v>
      </c>
      <c r="H4" s="100">
        <f t="shared" si="0"/>
        <v>240</v>
      </c>
      <c r="I4" s="100">
        <f t="shared" si="0"/>
        <v>9160</v>
      </c>
      <c r="J4" s="100">
        <f t="shared" si="0"/>
        <v>5</v>
      </c>
      <c r="K4" s="100">
        <f t="shared" si="0"/>
        <v>5</v>
      </c>
      <c r="L4" s="100">
        <f>L5+L12+L21</f>
        <v>0</v>
      </c>
    </row>
    <row r="5" spans="1:12" s="5" customFormat="1" ht="21.6" customHeight="1" x14ac:dyDescent="0.25">
      <c r="A5" s="59"/>
      <c r="B5" s="129" t="s">
        <v>230</v>
      </c>
      <c r="C5" s="234">
        <f>SUM(C6:C11)</f>
        <v>4</v>
      </c>
      <c r="D5" s="234">
        <v>4</v>
      </c>
      <c r="E5" s="219"/>
      <c r="F5" s="131"/>
      <c r="G5" s="234">
        <f t="shared" ref="G5:L5" si="1">SUM(G6:G11)</f>
        <v>103</v>
      </c>
      <c r="H5" s="234">
        <f t="shared" si="1"/>
        <v>240</v>
      </c>
      <c r="I5" s="130">
        <f t="shared" si="1"/>
        <v>4700</v>
      </c>
      <c r="J5" s="131">
        <f t="shared" si="1"/>
        <v>4</v>
      </c>
      <c r="K5" s="131">
        <f t="shared" si="1"/>
        <v>4</v>
      </c>
      <c r="L5" s="132">
        <f t="shared" si="1"/>
        <v>0</v>
      </c>
    </row>
    <row r="6" spans="1:12" s="5" customFormat="1" ht="37.5" x14ac:dyDescent="0.25">
      <c r="A6" s="59"/>
      <c r="B6" s="68" t="s">
        <v>512</v>
      </c>
      <c r="C6" s="58">
        <v>1</v>
      </c>
      <c r="D6" s="58">
        <v>1</v>
      </c>
      <c r="E6" s="98" t="s">
        <v>513</v>
      </c>
      <c r="F6" s="99" t="s">
        <v>514</v>
      </c>
      <c r="G6" s="21">
        <v>53</v>
      </c>
      <c r="H6" s="21">
        <v>0</v>
      </c>
      <c r="I6" s="21">
        <v>2600</v>
      </c>
      <c r="J6" s="109">
        <v>0</v>
      </c>
      <c r="K6" s="109">
        <v>0</v>
      </c>
      <c r="L6" s="109">
        <v>0</v>
      </c>
    </row>
    <row r="7" spans="1:12" s="5" customFormat="1" ht="75" x14ac:dyDescent="0.25">
      <c r="A7" s="59"/>
      <c r="B7" s="133" t="s">
        <v>515</v>
      </c>
      <c r="C7" s="134">
        <v>1</v>
      </c>
      <c r="D7" s="134">
        <v>1</v>
      </c>
      <c r="E7" s="293" t="s">
        <v>516</v>
      </c>
      <c r="F7" s="135" t="s">
        <v>517</v>
      </c>
      <c r="G7" s="134">
        <v>20</v>
      </c>
      <c r="H7" s="134">
        <v>0</v>
      </c>
      <c r="I7" s="134">
        <v>700</v>
      </c>
      <c r="J7" s="294">
        <v>1</v>
      </c>
      <c r="K7" s="294">
        <v>1</v>
      </c>
      <c r="L7" s="295">
        <v>0</v>
      </c>
    </row>
    <row r="8" spans="1:12" s="5" customFormat="1" ht="37.5" x14ac:dyDescent="0.25">
      <c r="A8" s="59"/>
      <c r="B8" s="68" t="s">
        <v>518</v>
      </c>
      <c r="C8" s="58">
        <v>1</v>
      </c>
      <c r="D8" s="58">
        <v>1</v>
      </c>
      <c r="E8" s="98" t="s">
        <v>519</v>
      </c>
      <c r="F8" s="99" t="s">
        <v>514</v>
      </c>
      <c r="G8" s="21">
        <v>10</v>
      </c>
      <c r="H8" s="21">
        <v>0</v>
      </c>
      <c r="I8" s="21">
        <v>400</v>
      </c>
      <c r="J8" s="296">
        <v>1</v>
      </c>
      <c r="K8" s="296">
        <v>1</v>
      </c>
      <c r="L8" s="296">
        <v>0</v>
      </c>
    </row>
    <row r="9" spans="1:12" s="5" customFormat="1" ht="37.5" x14ac:dyDescent="0.25">
      <c r="A9" s="59"/>
      <c r="B9" s="68" t="s">
        <v>520</v>
      </c>
      <c r="C9" s="58">
        <v>1</v>
      </c>
      <c r="D9" s="58">
        <v>1</v>
      </c>
      <c r="E9" s="98" t="s">
        <v>521</v>
      </c>
      <c r="F9" s="99" t="s">
        <v>522</v>
      </c>
      <c r="G9" s="21">
        <v>20</v>
      </c>
      <c r="H9" s="21">
        <v>240</v>
      </c>
      <c r="I9" s="21">
        <v>1000</v>
      </c>
      <c r="J9" s="296">
        <v>2</v>
      </c>
      <c r="K9" s="296">
        <v>2</v>
      </c>
      <c r="L9" s="296">
        <v>0</v>
      </c>
    </row>
    <row r="10" spans="1:12" s="5" customFormat="1" x14ac:dyDescent="0.25">
      <c r="A10" s="59"/>
      <c r="B10" s="68"/>
      <c r="C10" s="58"/>
      <c r="D10" s="58"/>
      <c r="E10" s="99"/>
      <c r="F10" s="99"/>
      <c r="G10" s="21"/>
      <c r="H10" s="21"/>
      <c r="I10" s="21"/>
      <c r="J10" s="109"/>
      <c r="K10" s="109"/>
      <c r="L10" s="109"/>
    </row>
    <row r="11" spans="1:12" s="5" customFormat="1" x14ac:dyDescent="0.25">
      <c r="A11" s="59"/>
      <c r="B11" s="68"/>
      <c r="C11" s="58"/>
      <c r="D11" s="58"/>
      <c r="E11" s="99"/>
      <c r="F11" s="99"/>
      <c r="G11" s="21"/>
      <c r="H11" s="21"/>
      <c r="I11" s="21"/>
      <c r="J11" s="109"/>
      <c r="K11" s="109"/>
      <c r="L11" s="109"/>
    </row>
    <row r="12" spans="1:12" s="5" customFormat="1" x14ac:dyDescent="0.25">
      <c r="A12" s="59"/>
      <c r="B12" s="129" t="s">
        <v>231</v>
      </c>
      <c r="C12" s="234">
        <f>SUM(C13:C20)</f>
        <v>6</v>
      </c>
      <c r="D12" s="235">
        <f>SUM(D13:D20)</f>
        <v>6</v>
      </c>
      <c r="E12" s="219"/>
      <c r="F12" s="131"/>
      <c r="G12" s="234">
        <f t="shared" ref="G12:L12" si="2">SUM(G13:G20)</f>
        <v>82</v>
      </c>
      <c r="H12" s="234">
        <f t="shared" si="2"/>
        <v>0</v>
      </c>
      <c r="I12" s="234">
        <f t="shared" si="2"/>
        <v>4460</v>
      </c>
      <c r="J12" s="236">
        <f t="shared" si="2"/>
        <v>1</v>
      </c>
      <c r="K12" s="236">
        <f t="shared" si="2"/>
        <v>1</v>
      </c>
      <c r="L12" s="237">
        <f t="shared" si="2"/>
        <v>0</v>
      </c>
    </row>
    <row r="13" spans="1:12" s="5" customFormat="1" ht="37.5" x14ac:dyDescent="0.25">
      <c r="A13" s="59"/>
      <c r="B13" s="68" t="s">
        <v>536</v>
      </c>
      <c r="C13" s="58">
        <v>1</v>
      </c>
      <c r="D13" s="58">
        <v>1</v>
      </c>
      <c r="E13" s="98" t="s">
        <v>537</v>
      </c>
      <c r="F13" s="99" t="s">
        <v>514</v>
      </c>
      <c r="G13" s="21">
        <v>12</v>
      </c>
      <c r="H13" s="21">
        <v>0</v>
      </c>
      <c r="I13" s="21">
        <v>830</v>
      </c>
      <c r="J13" s="109">
        <v>0</v>
      </c>
      <c r="K13" s="109">
        <v>0</v>
      </c>
      <c r="L13" s="109">
        <v>0</v>
      </c>
    </row>
    <row r="14" spans="1:12" s="5" customFormat="1" ht="56.25" x14ac:dyDescent="0.25">
      <c r="A14" s="59"/>
      <c r="B14" s="68" t="s">
        <v>538</v>
      </c>
      <c r="C14" s="58">
        <v>1</v>
      </c>
      <c r="D14" s="58">
        <v>1</v>
      </c>
      <c r="E14" s="98" t="s">
        <v>539</v>
      </c>
      <c r="F14" s="99" t="s">
        <v>540</v>
      </c>
      <c r="G14" s="21">
        <v>12</v>
      </c>
      <c r="H14" s="21">
        <v>0</v>
      </c>
      <c r="I14" s="21">
        <v>600</v>
      </c>
      <c r="J14" s="109">
        <v>0</v>
      </c>
      <c r="K14" s="109">
        <v>0</v>
      </c>
      <c r="L14" s="109">
        <v>0</v>
      </c>
    </row>
    <row r="15" spans="1:12" s="5" customFormat="1" ht="56.25" x14ac:dyDescent="0.25">
      <c r="A15" s="59"/>
      <c r="B15" s="68" t="s">
        <v>541</v>
      </c>
      <c r="C15" s="58">
        <v>1</v>
      </c>
      <c r="D15" s="58">
        <v>1</v>
      </c>
      <c r="E15" s="98" t="s">
        <v>537</v>
      </c>
      <c r="F15" s="99" t="s">
        <v>542</v>
      </c>
      <c r="G15" s="21">
        <v>9</v>
      </c>
      <c r="H15" s="21">
        <v>0</v>
      </c>
      <c r="I15" s="21">
        <v>1500</v>
      </c>
      <c r="J15" s="109">
        <v>0</v>
      </c>
      <c r="K15" s="109">
        <v>0</v>
      </c>
      <c r="L15" s="109">
        <v>0</v>
      </c>
    </row>
    <row r="16" spans="1:12" s="5" customFormat="1" ht="37.5" x14ac:dyDescent="0.25">
      <c r="A16" s="59"/>
      <c r="B16" s="68" t="s">
        <v>543</v>
      </c>
      <c r="C16" s="58">
        <v>1</v>
      </c>
      <c r="D16" s="58">
        <v>1</v>
      </c>
      <c r="E16" s="98" t="s">
        <v>537</v>
      </c>
      <c r="F16" s="99" t="s">
        <v>517</v>
      </c>
      <c r="G16" s="21">
        <v>24</v>
      </c>
      <c r="H16" s="21">
        <v>0</v>
      </c>
      <c r="I16" s="21">
        <v>730</v>
      </c>
      <c r="J16" s="296">
        <v>1</v>
      </c>
      <c r="K16" s="296">
        <v>1</v>
      </c>
      <c r="L16" s="296">
        <v>0</v>
      </c>
    </row>
    <row r="17" spans="1:12" s="5" customFormat="1" ht="37.5" x14ac:dyDescent="0.25">
      <c r="A17" s="59"/>
      <c r="B17" s="68" t="s">
        <v>544</v>
      </c>
      <c r="C17" s="58">
        <v>1</v>
      </c>
      <c r="D17" s="58">
        <v>1</v>
      </c>
      <c r="E17" s="98" t="s">
        <v>545</v>
      </c>
      <c r="F17" s="99" t="s">
        <v>546</v>
      </c>
      <c r="G17" s="21">
        <v>10</v>
      </c>
      <c r="H17" s="21">
        <v>0</v>
      </c>
      <c r="I17" s="21">
        <v>150</v>
      </c>
      <c r="J17" s="98">
        <v>0</v>
      </c>
      <c r="K17" s="98">
        <v>0</v>
      </c>
      <c r="L17" s="98">
        <v>0</v>
      </c>
    </row>
    <row r="18" spans="1:12" s="5" customFormat="1" ht="37.5" x14ac:dyDescent="0.25">
      <c r="A18" s="59"/>
      <c r="B18" s="299" t="s">
        <v>547</v>
      </c>
      <c r="C18" s="300">
        <v>1</v>
      </c>
      <c r="D18" s="300">
        <v>1</v>
      </c>
      <c r="E18" s="293" t="s">
        <v>548</v>
      </c>
      <c r="F18" s="301" t="s">
        <v>549</v>
      </c>
      <c r="G18" s="300">
        <v>15</v>
      </c>
      <c r="H18" s="300">
        <v>0</v>
      </c>
      <c r="I18" s="302">
        <v>650</v>
      </c>
      <c r="J18" s="303">
        <v>0</v>
      </c>
      <c r="K18" s="109">
        <v>0</v>
      </c>
      <c r="L18" s="109">
        <v>0</v>
      </c>
    </row>
    <row r="19" spans="1:12" s="5" customFormat="1" x14ac:dyDescent="0.25">
      <c r="A19" s="59"/>
      <c r="B19" s="68"/>
      <c r="C19" s="58"/>
      <c r="D19" s="58"/>
      <c r="E19" s="99"/>
      <c r="F19" s="99"/>
      <c r="G19" s="21"/>
      <c r="H19" s="21"/>
      <c r="I19" s="21"/>
      <c r="J19" s="109"/>
      <c r="K19" s="109"/>
      <c r="L19" s="109"/>
    </row>
    <row r="20" spans="1:12" s="5" customFormat="1" x14ac:dyDescent="0.25">
      <c r="A20" s="59"/>
      <c r="B20" s="68"/>
      <c r="C20" s="58"/>
      <c r="D20" s="58"/>
      <c r="E20" s="99"/>
      <c r="F20" s="99"/>
      <c r="G20" s="21"/>
      <c r="H20" s="21"/>
      <c r="I20" s="21"/>
      <c r="J20" s="109"/>
      <c r="K20" s="109"/>
      <c r="L20" s="109"/>
    </row>
    <row r="21" spans="1:12" s="5" customFormat="1" x14ac:dyDescent="0.25">
      <c r="A21" s="59"/>
      <c r="B21" s="129" t="s">
        <v>232</v>
      </c>
      <c r="C21" s="234">
        <f>SUM(C22:C28)</f>
        <v>0</v>
      </c>
      <c r="D21" s="234">
        <f>SUM(D22:D28)</f>
        <v>0</v>
      </c>
      <c r="E21" s="219"/>
      <c r="F21" s="131"/>
      <c r="G21" s="234">
        <f t="shared" ref="G21:L21" si="3">SUM(G22:G28)</f>
        <v>0</v>
      </c>
      <c r="H21" s="234">
        <f t="shared" si="3"/>
        <v>0</v>
      </c>
      <c r="I21" s="234">
        <f t="shared" si="3"/>
        <v>0</v>
      </c>
      <c r="J21" s="236">
        <f t="shared" si="3"/>
        <v>0</v>
      </c>
      <c r="K21" s="236">
        <f t="shared" si="3"/>
        <v>0</v>
      </c>
      <c r="L21" s="237">
        <f t="shared" si="3"/>
        <v>0</v>
      </c>
    </row>
    <row r="22" spans="1:12" s="5" customFormat="1" x14ac:dyDescent="0.25">
      <c r="A22" s="59"/>
      <c r="B22" s="133"/>
      <c r="C22" s="134"/>
      <c r="D22" s="134"/>
      <c r="E22" s="220"/>
      <c r="F22" s="135"/>
      <c r="G22" s="134"/>
      <c r="H22" s="134"/>
      <c r="I22" s="134"/>
      <c r="J22" s="135"/>
      <c r="K22" s="135"/>
      <c r="L22" s="221"/>
    </row>
    <row r="23" spans="1:12" s="5" customFormat="1" x14ac:dyDescent="0.25">
      <c r="A23" s="59"/>
      <c r="B23" s="133"/>
      <c r="C23" s="134"/>
      <c r="D23" s="134"/>
      <c r="E23" s="220"/>
      <c r="F23" s="135"/>
      <c r="G23" s="134"/>
      <c r="H23" s="134"/>
      <c r="I23" s="134"/>
      <c r="J23" s="135"/>
      <c r="K23" s="135"/>
      <c r="L23" s="221"/>
    </row>
    <row r="24" spans="1:12" s="5" customFormat="1" x14ac:dyDescent="0.25">
      <c r="A24" s="59"/>
      <c r="B24" s="133"/>
      <c r="C24" s="134"/>
      <c r="D24" s="134"/>
      <c r="E24" s="220"/>
      <c r="F24" s="135"/>
      <c r="G24" s="134"/>
      <c r="H24" s="134"/>
      <c r="I24" s="134"/>
      <c r="J24" s="135"/>
      <c r="K24" s="135"/>
      <c r="L24" s="221"/>
    </row>
    <row r="25" spans="1:12" s="5" customFormat="1" x14ac:dyDescent="0.25">
      <c r="A25" s="59"/>
      <c r="B25" s="133"/>
      <c r="C25" s="134"/>
      <c r="D25" s="134"/>
      <c r="E25" s="220"/>
      <c r="F25" s="135"/>
      <c r="G25" s="134"/>
      <c r="H25" s="134"/>
      <c r="I25" s="134"/>
      <c r="J25" s="135"/>
      <c r="K25" s="135"/>
      <c r="L25" s="221"/>
    </row>
    <row r="26" spans="1:12" s="5" customFormat="1" x14ac:dyDescent="0.25">
      <c r="A26" s="59"/>
      <c r="B26" s="68"/>
      <c r="C26" s="58"/>
      <c r="D26" s="58"/>
      <c r="E26" s="99"/>
      <c r="F26" s="99"/>
      <c r="G26" s="21"/>
      <c r="H26" s="21"/>
      <c r="I26" s="21"/>
      <c r="J26" s="109"/>
      <c r="K26" s="109"/>
      <c r="L26" s="109"/>
    </row>
    <row r="27" spans="1:12" s="5" customFormat="1" x14ac:dyDescent="0.25">
      <c r="A27" s="59"/>
      <c r="B27" s="68"/>
      <c r="C27" s="58"/>
      <c r="D27" s="58"/>
      <c r="E27" s="99"/>
      <c r="F27" s="99"/>
      <c r="G27" s="21"/>
      <c r="H27" s="21"/>
      <c r="I27" s="21"/>
      <c r="J27" s="109"/>
      <c r="K27" s="109"/>
      <c r="L27" s="109"/>
    </row>
    <row r="28" spans="1:12" x14ac:dyDescent="0.25">
      <c r="A28" s="59"/>
      <c r="B28" s="68"/>
      <c r="C28" s="58"/>
      <c r="D28" s="58"/>
      <c r="E28" s="99"/>
      <c r="F28" s="99"/>
      <c r="G28" s="21"/>
      <c r="H28" s="21"/>
      <c r="I28" s="21"/>
      <c r="J28" s="109"/>
      <c r="K28" s="109"/>
      <c r="L28" s="109"/>
    </row>
    <row r="29" spans="1:12" s="5" customFormat="1" ht="75" customHeight="1" x14ac:dyDescent="0.25">
      <c r="A29" s="60" t="s">
        <v>68</v>
      </c>
      <c r="B29" s="100" t="s">
        <v>61</v>
      </c>
      <c r="C29" s="100">
        <f>SUM(C30,C35,C41)</f>
        <v>3</v>
      </c>
      <c r="D29" s="100">
        <f>SUM(D30,D35,D41)</f>
        <v>3</v>
      </c>
      <c r="E29" s="100"/>
      <c r="F29" s="100"/>
      <c r="G29" s="100">
        <f>SUM(G30,G35,G41)</f>
        <v>43</v>
      </c>
      <c r="H29" s="100">
        <f>SUM(H30,H35,H41)</f>
        <v>0</v>
      </c>
      <c r="I29" s="100">
        <f>SUM(I30,I35,I41)</f>
        <v>2110</v>
      </c>
      <c r="J29" s="100">
        <f>SUM(J30,J35,J41)</f>
        <v>3</v>
      </c>
      <c r="K29" s="100">
        <f>SUM(K30,K35,K41)</f>
        <v>3</v>
      </c>
      <c r="L29" s="100">
        <f>L30+L35+L41</f>
        <v>419474</v>
      </c>
    </row>
    <row r="30" spans="1:12" s="5" customFormat="1" x14ac:dyDescent="0.25">
      <c r="A30" s="59"/>
      <c r="B30" s="129" t="s">
        <v>230</v>
      </c>
      <c r="C30" s="234">
        <f>SUM(C31:C34)</f>
        <v>1</v>
      </c>
      <c r="D30" s="234">
        <f>SUM(D31:D34)</f>
        <v>1</v>
      </c>
      <c r="E30" s="219"/>
      <c r="F30" s="131"/>
      <c r="G30" s="234">
        <f t="shared" ref="G30:L30" si="4">SUM(G31:G34)</f>
        <v>21</v>
      </c>
      <c r="H30" s="234">
        <f t="shared" si="4"/>
        <v>0</v>
      </c>
      <c r="I30" s="234">
        <f t="shared" si="4"/>
        <v>410</v>
      </c>
      <c r="J30" s="236">
        <f t="shared" si="4"/>
        <v>1</v>
      </c>
      <c r="K30" s="236">
        <f t="shared" si="4"/>
        <v>1</v>
      </c>
      <c r="L30" s="237">
        <f t="shared" si="4"/>
        <v>419474</v>
      </c>
    </row>
    <row r="31" spans="1:12" s="5" customFormat="1" ht="37.5" x14ac:dyDescent="0.25">
      <c r="A31" s="59"/>
      <c r="B31" s="68" t="s">
        <v>550</v>
      </c>
      <c r="C31" s="58">
        <v>1</v>
      </c>
      <c r="D31" s="58">
        <v>1</v>
      </c>
      <c r="E31" s="98" t="s">
        <v>551</v>
      </c>
      <c r="F31" s="99" t="s">
        <v>552</v>
      </c>
      <c r="G31" s="21">
        <v>21</v>
      </c>
      <c r="H31" s="21">
        <v>0</v>
      </c>
      <c r="I31" s="21">
        <v>410</v>
      </c>
      <c r="J31" s="98">
        <v>1</v>
      </c>
      <c r="K31" s="98">
        <v>1</v>
      </c>
      <c r="L31" s="296">
        <v>419474</v>
      </c>
    </row>
    <row r="32" spans="1:12" s="5" customFormat="1" x14ac:dyDescent="0.25">
      <c r="A32" s="59"/>
      <c r="B32" s="68"/>
      <c r="C32" s="58"/>
      <c r="D32" s="58"/>
      <c r="E32" s="99"/>
      <c r="F32" s="99"/>
      <c r="G32" s="21"/>
      <c r="H32" s="21"/>
      <c r="I32" s="21"/>
      <c r="J32" s="99"/>
      <c r="K32" s="99"/>
      <c r="L32" s="99"/>
    </row>
    <row r="33" spans="1:12" s="5" customFormat="1" x14ac:dyDescent="0.25">
      <c r="A33" s="59"/>
      <c r="B33" s="68"/>
      <c r="C33" s="58"/>
      <c r="D33" s="58"/>
      <c r="E33" s="99"/>
      <c r="F33" s="99"/>
      <c r="G33" s="21"/>
      <c r="H33" s="21"/>
      <c r="I33" s="21"/>
      <c r="J33" s="99"/>
      <c r="K33" s="99"/>
      <c r="L33" s="99"/>
    </row>
    <row r="34" spans="1:12" s="5" customFormat="1" x14ac:dyDescent="0.25">
      <c r="A34" s="59"/>
      <c r="B34" s="68"/>
      <c r="C34" s="58"/>
      <c r="D34" s="58"/>
      <c r="E34" s="99"/>
      <c r="F34" s="99"/>
      <c r="G34" s="21"/>
      <c r="H34" s="21"/>
      <c r="I34" s="21"/>
      <c r="J34" s="99"/>
      <c r="K34" s="99"/>
      <c r="L34" s="99"/>
    </row>
    <row r="35" spans="1:12" s="5" customFormat="1" x14ac:dyDescent="0.25">
      <c r="A35" s="59"/>
      <c r="B35" s="129" t="s">
        <v>231</v>
      </c>
      <c r="C35" s="234">
        <f>SUM(C36:C40)</f>
        <v>1</v>
      </c>
      <c r="D35" s="234">
        <f>SUM(D36:D40)</f>
        <v>1</v>
      </c>
      <c r="E35" s="219"/>
      <c r="F35" s="131"/>
      <c r="G35" s="234">
        <f t="shared" ref="G35:L35" si="5">SUM(G36:G40)</f>
        <v>12</v>
      </c>
      <c r="H35" s="234">
        <f t="shared" si="5"/>
        <v>0</v>
      </c>
      <c r="I35" s="234">
        <f t="shared" si="5"/>
        <v>900</v>
      </c>
      <c r="J35" s="236">
        <f t="shared" si="5"/>
        <v>1</v>
      </c>
      <c r="K35" s="236">
        <f t="shared" si="5"/>
        <v>1</v>
      </c>
      <c r="L35" s="237">
        <f t="shared" si="5"/>
        <v>0</v>
      </c>
    </row>
    <row r="36" spans="1:12" s="5" customFormat="1" ht="37.5" x14ac:dyDescent="0.25">
      <c r="A36" s="59"/>
      <c r="B36" s="68" t="s">
        <v>553</v>
      </c>
      <c r="C36" s="58">
        <v>1</v>
      </c>
      <c r="D36" s="58">
        <v>1</v>
      </c>
      <c r="E36" s="98" t="s">
        <v>537</v>
      </c>
      <c r="F36" s="99" t="s">
        <v>514</v>
      </c>
      <c r="G36" s="21">
        <v>12</v>
      </c>
      <c r="H36" s="21">
        <v>0</v>
      </c>
      <c r="I36" s="21">
        <v>900</v>
      </c>
      <c r="J36" s="98">
        <v>1</v>
      </c>
      <c r="K36" s="98">
        <v>1</v>
      </c>
      <c r="L36" s="98">
        <v>0</v>
      </c>
    </row>
    <row r="37" spans="1:12" s="5" customFormat="1" x14ac:dyDescent="0.25">
      <c r="A37" s="59"/>
      <c r="B37" s="68"/>
      <c r="C37" s="58"/>
      <c r="D37" s="58"/>
      <c r="E37" s="99"/>
      <c r="F37" s="99"/>
      <c r="G37" s="21"/>
      <c r="H37" s="21"/>
      <c r="I37" s="21"/>
      <c r="J37" s="99"/>
      <c r="K37" s="99"/>
      <c r="L37" s="99"/>
    </row>
    <row r="38" spans="1:12" s="5" customFormat="1" x14ac:dyDescent="0.25">
      <c r="A38" s="59"/>
      <c r="B38" s="68"/>
      <c r="C38" s="58"/>
      <c r="D38" s="58"/>
      <c r="E38" s="99"/>
      <c r="F38" s="99"/>
      <c r="G38" s="21"/>
      <c r="H38" s="21"/>
      <c r="I38" s="21"/>
      <c r="J38" s="99"/>
      <c r="K38" s="99"/>
      <c r="L38" s="99"/>
    </row>
    <row r="39" spans="1:12" s="5" customFormat="1" x14ac:dyDescent="0.25">
      <c r="A39" s="59"/>
      <c r="B39" s="68"/>
      <c r="C39" s="58"/>
      <c r="D39" s="58"/>
      <c r="E39" s="99"/>
      <c r="F39" s="99"/>
      <c r="G39" s="21"/>
      <c r="H39" s="21"/>
      <c r="I39" s="21"/>
      <c r="J39" s="99"/>
      <c r="K39" s="99"/>
      <c r="L39" s="99"/>
    </row>
    <row r="40" spans="1:12" s="5" customFormat="1" x14ac:dyDescent="0.25">
      <c r="A40" s="59"/>
      <c r="B40" s="68"/>
      <c r="C40" s="58"/>
      <c r="D40" s="58"/>
      <c r="E40" s="99"/>
      <c r="F40" s="99"/>
      <c r="G40" s="21"/>
      <c r="H40" s="21"/>
      <c r="I40" s="21"/>
      <c r="J40" s="99"/>
      <c r="K40" s="99"/>
      <c r="L40" s="99"/>
    </row>
    <row r="41" spans="1:12" s="5" customFormat="1" x14ac:dyDescent="0.25">
      <c r="A41" s="59"/>
      <c r="B41" s="129" t="s">
        <v>232</v>
      </c>
      <c r="C41" s="234">
        <f>SUM(C42:C46)</f>
        <v>1</v>
      </c>
      <c r="D41" s="234">
        <f>SUM(D42:D46)</f>
        <v>1</v>
      </c>
      <c r="E41" s="219"/>
      <c r="F41" s="131"/>
      <c r="G41" s="234">
        <f t="shared" ref="G41:L41" si="6">SUM(G42:G46)</f>
        <v>10</v>
      </c>
      <c r="H41" s="234">
        <f t="shared" si="6"/>
        <v>0</v>
      </c>
      <c r="I41" s="234">
        <f t="shared" si="6"/>
        <v>800</v>
      </c>
      <c r="J41" s="236">
        <f t="shared" si="6"/>
        <v>1</v>
      </c>
      <c r="K41" s="236">
        <f t="shared" si="6"/>
        <v>1</v>
      </c>
      <c r="L41" s="237">
        <f t="shared" si="6"/>
        <v>0</v>
      </c>
    </row>
    <row r="42" spans="1:12" s="5" customFormat="1" ht="37.5" x14ac:dyDescent="0.25">
      <c r="A42" s="59"/>
      <c r="B42" s="68" t="s">
        <v>554</v>
      </c>
      <c r="C42" s="58">
        <v>1</v>
      </c>
      <c r="D42" s="58">
        <v>1</v>
      </c>
      <c r="E42" s="99" t="s">
        <v>555</v>
      </c>
      <c r="F42" s="99" t="s">
        <v>514</v>
      </c>
      <c r="G42" s="21">
        <v>10</v>
      </c>
      <c r="H42" s="21">
        <v>0</v>
      </c>
      <c r="I42" s="21">
        <v>800</v>
      </c>
      <c r="J42" s="99">
        <v>1</v>
      </c>
      <c r="K42" s="99">
        <v>1</v>
      </c>
      <c r="L42" s="99">
        <v>0</v>
      </c>
    </row>
    <row r="43" spans="1:12" s="5" customFormat="1" x14ac:dyDescent="0.25">
      <c r="A43" s="59"/>
      <c r="B43" s="68"/>
      <c r="C43" s="58"/>
      <c r="D43" s="58"/>
      <c r="E43" s="99"/>
      <c r="F43" s="99"/>
      <c r="G43" s="21"/>
      <c r="H43" s="21"/>
      <c r="I43" s="21"/>
      <c r="J43" s="99"/>
      <c r="K43" s="99"/>
      <c r="L43" s="99"/>
    </row>
    <row r="44" spans="1:12" s="5" customFormat="1" x14ac:dyDescent="0.25">
      <c r="A44" s="59"/>
      <c r="B44" s="68"/>
      <c r="C44" s="58"/>
      <c r="D44" s="58"/>
      <c r="E44" s="99"/>
      <c r="F44" s="99"/>
      <c r="G44" s="21"/>
      <c r="H44" s="21"/>
      <c r="I44" s="21"/>
      <c r="J44" s="99"/>
      <c r="K44" s="99"/>
      <c r="L44" s="99"/>
    </row>
    <row r="45" spans="1:12" s="5" customFormat="1" x14ac:dyDescent="0.25">
      <c r="A45" s="59"/>
      <c r="B45" s="68"/>
      <c r="C45" s="58"/>
      <c r="D45" s="58"/>
      <c r="E45" s="99"/>
      <c r="F45" s="99"/>
      <c r="G45" s="21"/>
      <c r="H45" s="21"/>
      <c r="I45" s="21"/>
      <c r="J45" s="99"/>
      <c r="K45" s="99"/>
      <c r="L45" s="99"/>
    </row>
    <row r="46" spans="1:12" x14ac:dyDescent="0.25">
      <c r="A46" s="59"/>
      <c r="B46" s="68"/>
      <c r="C46" s="58"/>
      <c r="D46" s="58"/>
      <c r="E46" s="99"/>
      <c r="F46" s="99"/>
      <c r="G46" s="21"/>
      <c r="H46" s="21"/>
      <c r="I46" s="21"/>
      <c r="J46" s="99"/>
      <c r="K46" s="99"/>
      <c r="L46" s="99"/>
    </row>
    <row r="47" spans="1:12" s="5" customFormat="1" ht="37.5" customHeight="1" x14ac:dyDescent="0.25">
      <c r="A47" s="60" t="s">
        <v>97</v>
      </c>
      <c r="B47" s="100" t="s">
        <v>69</v>
      </c>
      <c r="C47" s="100">
        <f>SUM(C48,C52,C57)</f>
        <v>1</v>
      </c>
      <c r="D47" s="100">
        <f>SUM(D48,D52,D57)</f>
        <v>1</v>
      </c>
      <c r="E47" s="100"/>
      <c r="F47" s="60"/>
      <c r="G47" s="100">
        <f t="shared" ref="G47:K47" si="7">SUM(G48,G52,G57)</f>
        <v>20</v>
      </c>
      <c r="H47" s="100">
        <f t="shared" si="7"/>
        <v>0</v>
      </c>
      <c r="I47" s="100">
        <f t="shared" si="7"/>
        <v>700</v>
      </c>
      <c r="J47" s="100">
        <f t="shared" si="7"/>
        <v>0</v>
      </c>
      <c r="K47" s="100">
        <f t="shared" si="7"/>
        <v>0</v>
      </c>
      <c r="L47" s="100">
        <f>L48+L52+L57</f>
        <v>0</v>
      </c>
    </row>
    <row r="48" spans="1:12" s="5" customFormat="1" x14ac:dyDescent="0.25">
      <c r="A48" s="59"/>
      <c r="B48" s="129" t="s">
        <v>230</v>
      </c>
      <c r="C48" s="130">
        <f>SUM(C49:C51)</f>
        <v>1</v>
      </c>
      <c r="D48" s="130">
        <f>SUM(D49:D51)</f>
        <v>1</v>
      </c>
      <c r="E48" s="219"/>
      <c r="F48" s="131"/>
      <c r="G48" s="130">
        <f t="shared" ref="G48:L48" si="8">SUM(G49:G51)</f>
        <v>20</v>
      </c>
      <c r="H48" s="130">
        <f t="shared" si="8"/>
        <v>0</v>
      </c>
      <c r="I48" s="130">
        <f t="shared" si="8"/>
        <v>700</v>
      </c>
      <c r="J48" s="131">
        <f t="shared" si="8"/>
        <v>0</v>
      </c>
      <c r="K48" s="131">
        <f t="shared" si="8"/>
        <v>0</v>
      </c>
      <c r="L48" s="132">
        <f t="shared" si="8"/>
        <v>0</v>
      </c>
    </row>
    <row r="49" spans="1:12" s="5" customFormat="1" ht="37.5" x14ac:dyDescent="0.25">
      <c r="A49" s="59"/>
      <c r="B49" s="304" t="s">
        <v>556</v>
      </c>
      <c r="C49" s="305">
        <v>1</v>
      </c>
      <c r="D49" s="305">
        <v>1</v>
      </c>
      <c r="E49" s="306" t="s">
        <v>557</v>
      </c>
      <c r="F49" s="307" t="s">
        <v>558</v>
      </c>
      <c r="G49" s="308">
        <v>20</v>
      </c>
      <c r="H49" s="308">
        <v>0</v>
      </c>
      <c r="I49" s="308">
        <v>700</v>
      </c>
      <c r="J49" s="306">
        <v>0</v>
      </c>
      <c r="K49" s="306">
        <v>0</v>
      </c>
      <c r="L49" s="306">
        <v>0</v>
      </c>
    </row>
    <row r="50" spans="1:12" s="5" customFormat="1" x14ac:dyDescent="0.25">
      <c r="A50" s="59"/>
      <c r="B50" s="68"/>
      <c r="C50" s="58"/>
      <c r="D50" s="58"/>
      <c r="E50" s="99"/>
      <c r="F50" s="99"/>
      <c r="G50" s="21"/>
      <c r="H50" s="21"/>
      <c r="I50" s="21"/>
      <c r="J50" s="99"/>
      <c r="K50" s="99"/>
      <c r="L50" s="99"/>
    </row>
    <row r="51" spans="1:12" s="5" customFormat="1" x14ac:dyDescent="0.25">
      <c r="A51" s="59"/>
      <c r="B51" s="68"/>
      <c r="C51" s="58"/>
      <c r="D51" s="58"/>
      <c r="E51" s="99"/>
      <c r="F51" s="99"/>
      <c r="G51" s="21"/>
      <c r="H51" s="21"/>
      <c r="I51" s="21"/>
      <c r="J51" s="99"/>
      <c r="K51" s="99"/>
      <c r="L51" s="99"/>
    </row>
    <row r="52" spans="1:12" s="5" customFormat="1" x14ac:dyDescent="0.25">
      <c r="A52" s="59"/>
      <c r="B52" s="129" t="s">
        <v>231</v>
      </c>
      <c r="C52" s="130">
        <f>SUM(C53:C56)</f>
        <v>0</v>
      </c>
      <c r="D52" s="130">
        <f>SUM(D53:D56)</f>
        <v>0</v>
      </c>
      <c r="E52" s="219"/>
      <c r="F52" s="131"/>
      <c r="G52" s="130">
        <f t="shared" ref="G52:L52" si="9">SUM(G53:G56)</f>
        <v>0</v>
      </c>
      <c r="H52" s="130">
        <f t="shared" si="9"/>
        <v>0</v>
      </c>
      <c r="I52" s="130">
        <f t="shared" si="9"/>
        <v>0</v>
      </c>
      <c r="J52" s="131">
        <f t="shared" si="9"/>
        <v>0</v>
      </c>
      <c r="K52" s="131">
        <f t="shared" si="9"/>
        <v>0</v>
      </c>
      <c r="L52" s="132">
        <f t="shared" si="9"/>
        <v>0</v>
      </c>
    </row>
    <row r="53" spans="1:12" s="5" customFormat="1" x14ac:dyDescent="0.25">
      <c r="A53" s="59"/>
      <c r="B53" s="68"/>
      <c r="C53" s="58"/>
      <c r="D53" s="58"/>
      <c r="E53" s="99"/>
      <c r="F53" s="99"/>
      <c r="G53" s="21"/>
      <c r="H53" s="21"/>
      <c r="I53" s="21"/>
      <c r="J53" s="99"/>
      <c r="K53" s="99"/>
      <c r="L53" s="99"/>
    </row>
    <row r="54" spans="1:12" s="5" customFormat="1" x14ac:dyDescent="0.25">
      <c r="A54" s="59"/>
      <c r="B54" s="68"/>
      <c r="C54" s="58"/>
      <c r="D54" s="58"/>
      <c r="E54" s="99"/>
      <c r="F54" s="99"/>
      <c r="G54" s="21"/>
      <c r="H54" s="21"/>
      <c r="I54" s="21"/>
      <c r="J54" s="99"/>
      <c r="K54" s="99"/>
      <c r="L54" s="99"/>
    </row>
    <row r="55" spans="1:12" s="5" customFormat="1" x14ac:dyDescent="0.25">
      <c r="A55" s="59"/>
      <c r="B55" s="68"/>
      <c r="C55" s="58"/>
      <c r="D55" s="58"/>
      <c r="E55" s="99"/>
      <c r="F55" s="99"/>
      <c r="G55" s="21"/>
      <c r="H55" s="21"/>
      <c r="I55" s="21"/>
      <c r="J55" s="99"/>
      <c r="K55" s="99"/>
      <c r="L55" s="99"/>
    </row>
    <row r="56" spans="1:12" s="5" customFormat="1" x14ac:dyDescent="0.25">
      <c r="A56" s="59"/>
      <c r="B56" s="68"/>
      <c r="C56" s="58"/>
      <c r="D56" s="58"/>
      <c r="E56" s="99"/>
      <c r="F56" s="99"/>
      <c r="G56" s="21"/>
      <c r="H56" s="21"/>
      <c r="I56" s="21"/>
      <c r="J56" s="99"/>
      <c r="K56" s="99"/>
      <c r="L56" s="99"/>
    </row>
    <row r="57" spans="1:12" s="5" customFormat="1" x14ac:dyDescent="0.25">
      <c r="A57" s="59"/>
      <c r="B57" s="129" t="s">
        <v>232</v>
      </c>
      <c r="C57" s="130">
        <f>SUM(C58:C60)</f>
        <v>0</v>
      </c>
      <c r="D57" s="130">
        <f>SUM(D58:D60)</f>
        <v>0</v>
      </c>
      <c r="E57" s="219"/>
      <c r="F57" s="131"/>
      <c r="G57" s="130">
        <f t="shared" ref="G57:L57" si="10">SUM(G58:G60)</f>
        <v>0</v>
      </c>
      <c r="H57" s="130">
        <f t="shared" si="10"/>
        <v>0</v>
      </c>
      <c r="I57" s="130">
        <f t="shared" si="10"/>
        <v>0</v>
      </c>
      <c r="J57" s="131">
        <f t="shared" si="10"/>
        <v>0</v>
      </c>
      <c r="K57" s="131">
        <f t="shared" si="10"/>
        <v>0</v>
      </c>
      <c r="L57" s="132">
        <f t="shared" si="10"/>
        <v>0</v>
      </c>
    </row>
    <row r="58" spans="1:12" s="5" customFormat="1" x14ac:dyDescent="0.25">
      <c r="A58" s="59"/>
      <c r="B58" s="68"/>
      <c r="C58" s="58"/>
      <c r="D58" s="58"/>
      <c r="E58" s="99"/>
      <c r="F58" s="99"/>
      <c r="G58" s="21"/>
      <c r="H58" s="21"/>
      <c r="I58" s="21"/>
      <c r="J58" s="99"/>
      <c r="K58" s="99"/>
      <c r="L58" s="99"/>
    </row>
    <row r="59" spans="1:12" s="5" customFormat="1" x14ac:dyDescent="0.25">
      <c r="A59" s="59"/>
      <c r="B59" s="68"/>
      <c r="C59" s="58"/>
      <c r="D59" s="58"/>
      <c r="E59" s="99"/>
      <c r="F59" s="99"/>
      <c r="G59" s="21"/>
      <c r="H59" s="21"/>
      <c r="I59" s="21"/>
      <c r="J59" s="99"/>
      <c r="K59" s="99"/>
      <c r="L59" s="99"/>
    </row>
    <row r="60" spans="1:12" x14ac:dyDescent="0.25">
      <c r="A60" s="59"/>
      <c r="B60" s="68"/>
      <c r="C60" s="58"/>
      <c r="D60" s="58"/>
      <c r="E60" s="99"/>
      <c r="F60" s="99"/>
      <c r="G60" s="21"/>
      <c r="H60" s="21"/>
      <c r="I60" s="21"/>
      <c r="J60" s="99"/>
      <c r="K60" s="99"/>
      <c r="L60" s="99"/>
    </row>
    <row r="61" spans="1:12" s="5" customFormat="1" ht="75" customHeight="1" x14ac:dyDescent="0.25">
      <c r="A61" s="100" t="s">
        <v>98</v>
      </c>
      <c r="B61" s="100" t="s">
        <v>70</v>
      </c>
      <c r="C61" s="100">
        <f>SUM(C62,C66,C70)</f>
        <v>1</v>
      </c>
      <c r="D61" s="100">
        <f>SUM(D62,D66,D70)</f>
        <v>1</v>
      </c>
      <c r="E61" s="100"/>
      <c r="F61" s="100"/>
      <c r="G61" s="100">
        <f t="shared" ref="G61:K61" si="11">SUM(G62,G66,G70)</f>
        <v>10</v>
      </c>
      <c r="H61" s="100">
        <f t="shared" si="11"/>
        <v>0</v>
      </c>
      <c r="I61" s="100">
        <f t="shared" si="11"/>
        <v>600</v>
      </c>
      <c r="J61" s="100">
        <f t="shared" si="11"/>
        <v>0</v>
      </c>
      <c r="K61" s="100">
        <f t="shared" si="11"/>
        <v>0</v>
      </c>
      <c r="L61" s="100">
        <f>L62+L66+L70</f>
        <v>0</v>
      </c>
    </row>
    <row r="62" spans="1:12" s="5" customFormat="1" x14ac:dyDescent="0.25">
      <c r="A62" s="59"/>
      <c r="B62" s="129" t="s">
        <v>230</v>
      </c>
      <c r="C62" s="130">
        <f>SUM(C63:C65)</f>
        <v>0</v>
      </c>
      <c r="D62" s="130">
        <f>SUM(D63:D65)</f>
        <v>0</v>
      </c>
      <c r="E62" s="219"/>
      <c r="F62" s="131"/>
      <c r="G62" s="130">
        <f t="shared" ref="G62:L62" si="12">SUM(G63:G65)</f>
        <v>0</v>
      </c>
      <c r="H62" s="130">
        <f t="shared" si="12"/>
        <v>0</v>
      </c>
      <c r="I62" s="130">
        <f t="shared" si="12"/>
        <v>0</v>
      </c>
      <c r="J62" s="131">
        <f t="shared" si="12"/>
        <v>0</v>
      </c>
      <c r="K62" s="131">
        <f t="shared" si="12"/>
        <v>0</v>
      </c>
      <c r="L62" s="132">
        <f t="shared" si="12"/>
        <v>0</v>
      </c>
    </row>
    <row r="63" spans="1:12" s="5" customFormat="1" x14ac:dyDescent="0.25">
      <c r="A63" s="59"/>
      <c r="B63" s="68"/>
      <c r="C63" s="58"/>
      <c r="D63" s="58"/>
      <c r="E63" s="99"/>
      <c r="F63" s="99"/>
      <c r="G63" s="21"/>
      <c r="H63" s="21"/>
      <c r="I63" s="21"/>
      <c r="J63" s="99"/>
      <c r="K63" s="99"/>
      <c r="L63" s="99"/>
    </row>
    <row r="64" spans="1:12" s="5" customFormat="1" x14ac:dyDescent="0.25">
      <c r="A64" s="59"/>
      <c r="B64" s="68"/>
      <c r="C64" s="58"/>
      <c r="D64" s="58"/>
      <c r="E64" s="99"/>
      <c r="F64" s="99"/>
      <c r="G64" s="21"/>
      <c r="H64" s="21"/>
      <c r="I64" s="21"/>
      <c r="J64" s="99"/>
      <c r="K64" s="99"/>
      <c r="L64" s="99"/>
    </row>
    <row r="65" spans="1:12" s="5" customFormat="1" x14ac:dyDescent="0.25">
      <c r="A65" s="59"/>
      <c r="B65" s="68"/>
      <c r="C65" s="58"/>
      <c r="D65" s="58"/>
      <c r="E65" s="99"/>
      <c r="F65" s="99"/>
      <c r="G65" s="21"/>
      <c r="H65" s="21"/>
      <c r="I65" s="21"/>
      <c r="J65" s="99"/>
      <c r="K65" s="99"/>
      <c r="L65" s="99"/>
    </row>
    <row r="66" spans="1:12" s="5" customFormat="1" x14ac:dyDescent="0.25">
      <c r="A66" s="59"/>
      <c r="B66" s="129" t="s">
        <v>231</v>
      </c>
      <c r="C66" s="130">
        <f>SUM(C67:C69)</f>
        <v>1</v>
      </c>
      <c r="D66" s="130">
        <f>SUM(D67:D69)</f>
        <v>1</v>
      </c>
      <c r="E66" s="219"/>
      <c r="F66" s="131"/>
      <c r="G66" s="130">
        <f t="shared" ref="G66:L66" si="13">SUM(G67:G69)</f>
        <v>10</v>
      </c>
      <c r="H66" s="130">
        <f t="shared" si="13"/>
        <v>0</v>
      </c>
      <c r="I66" s="130">
        <f t="shared" si="13"/>
        <v>600</v>
      </c>
      <c r="J66" s="131">
        <f t="shared" si="13"/>
        <v>0</v>
      </c>
      <c r="K66" s="131">
        <f t="shared" si="13"/>
        <v>0</v>
      </c>
      <c r="L66" s="132">
        <f t="shared" si="13"/>
        <v>0</v>
      </c>
    </row>
    <row r="67" spans="1:12" s="5" customFormat="1" ht="37.5" x14ac:dyDescent="0.25">
      <c r="A67" s="59"/>
      <c r="B67" s="304" t="s">
        <v>559</v>
      </c>
      <c r="C67" s="305">
        <v>1</v>
      </c>
      <c r="D67" s="305">
        <v>1</v>
      </c>
      <c r="E67" s="306" t="s">
        <v>537</v>
      </c>
      <c r="F67" s="307" t="s">
        <v>552</v>
      </c>
      <c r="G67" s="308">
        <v>10</v>
      </c>
      <c r="H67" s="308">
        <v>0</v>
      </c>
      <c r="I67" s="308">
        <v>600</v>
      </c>
      <c r="J67" s="306">
        <v>0</v>
      </c>
      <c r="K67" s="306">
        <v>0</v>
      </c>
      <c r="L67" s="306">
        <v>0</v>
      </c>
    </row>
    <row r="68" spans="1:12" s="5" customFormat="1" x14ac:dyDescent="0.25">
      <c r="A68" s="59"/>
      <c r="B68" s="68"/>
      <c r="C68" s="58"/>
      <c r="D68" s="58"/>
      <c r="E68" s="99"/>
      <c r="F68" s="99"/>
      <c r="G68" s="21"/>
      <c r="H68" s="21"/>
      <c r="I68" s="21"/>
      <c r="J68" s="99"/>
      <c r="K68" s="99"/>
      <c r="L68" s="99"/>
    </row>
    <row r="69" spans="1:12" s="5" customFormat="1" x14ac:dyDescent="0.25">
      <c r="A69" s="59"/>
      <c r="B69" s="68"/>
      <c r="C69" s="58"/>
      <c r="D69" s="58"/>
      <c r="E69" s="99"/>
      <c r="F69" s="99"/>
      <c r="G69" s="21"/>
      <c r="H69" s="21"/>
      <c r="I69" s="21"/>
      <c r="J69" s="99"/>
      <c r="K69" s="99"/>
      <c r="L69" s="99"/>
    </row>
    <row r="70" spans="1:12" s="5" customFormat="1" x14ac:dyDescent="0.25">
      <c r="A70" s="59"/>
      <c r="B70" s="129" t="s">
        <v>232</v>
      </c>
      <c r="C70" s="130">
        <f>SUM(C71:C74)</f>
        <v>0</v>
      </c>
      <c r="D70" s="130">
        <f>SUM(D71:D74)</f>
        <v>0</v>
      </c>
      <c r="E70" s="219"/>
      <c r="F70" s="131"/>
      <c r="G70" s="130">
        <f t="shared" ref="G70:L70" si="14">SUM(G71:G74)</f>
        <v>0</v>
      </c>
      <c r="H70" s="130">
        <f t="shared" si="14"/>
        <v>0</v>
      </c>
      <c r="I70" s="130">
        <f t="shared" si="14"/>
        <v>0</v>
      </c>
      <c r="J70" s="131">
        <f t="shared" si="14"/>
        <v>0</v>
      </c>
      <c r="K70" s="131">
        <f t="shared" si="14"/>
        <v>0</v>
      </c>
      <c r="L70" s="132">
        <f t="shared" si="14"/>
        <v>0</v>
      </c>
    </row>
    <row r="71" spans="1:12" s="5" customFormat="1" x14ac:dyDescent="0.25">
      <c r="A71" s="59"/>
      <c r="B71" s="68"/>
      <c r="C71" s="58"/>
      <c r="D71" s="58"/>
      <c r="E71" s="99"/>
      <c r="F71" s="99"/>
      <c r="G71" s="21"/>
      <c r="H71" s="21"/>
      <c r="I71" s="21"/>
      <c r="J71" s="99"/>
      <c r="K71" s="99"/>
      <c r="L71" s="99"/>
    </row>
    <row r="72" spans="1:12" s="5" customFormat="1" x14ac:dyDescent="0.25">
      <c r="A72" s="59"/>
      <c r="B72" s="68"/>
      <c r="C72" s="58"/>
      <c r="D72" s="58"/>
      <c r="E72" s="99"/>
      <c r="F72" s="99"/>
      <c r="G72" s="21"/>
      <c r="H72" s="21"/>
      <c r="I72" s="21"/>
      <c r="J72" s="99"/>
      <c r="K72" s="99"/>
      <c r="L72" s="99"/>
    </row>
    <row r="73" spans="1:12" s="5" customFormat="1" x14ac:dyDescent="0.25">
      <c r="A73" s="59"/>
      <c r="B73" s="68"/>
      <c r="C73" s="58"/>
      <c r="D73" s="58"/>
      <c r="E73" s="99"/>
      <c r="F73" s="99"/>
      <c r="G73" s="21"/>
      <c r="H73" s="21"/>
      <c r="I73" s="21"/>
      <c r="J73" s="99"/>
      <c r="K73" s="99"/>
      <c r="L73" s="99"/>
    </row>
    <row r="74" spans="1:12" x14ac:dyDescent="0.25">
      <c r="A74" s="59"/>
      <c r="B74" s="68"/>
      <c r="C74" s="58"/>
      <c r="D74" s="58"/>
      <c r="E74" s="99"/>
      <c r="F74" s="99"/>
      <c r="G74" s="21"/>
      <c r="H74" s="21"/>
      <c r="I74" s="21"/>
      <c r="J74" s="99"/>
      <c r="K74" s="99"/>
      <c r="L74" s="99"/>
    </row>
    <row r="75" spans="1:12" s="5" customFormat="1" ht="93.75" customHeight="1" x14ac:dyDescent="0.25">
      <c r="A75" s="100" t="s">
        <v>99</v>
      </c>
      <c r="B75" s="100" t="s">
        <v>71</v>
      </c>
      <c r="C75" s="100">
        <f>SUM(C76,C80,C83)</f>
        <v>3</v>
      </c>
      <c r="D75" s="100">
        <f>SUM(D76,D80,D83)</f>
        <v>3</v>
      </c>
      <c r="E75" s="100"/>
      <c r="F75" s="100"/>
      <c r="G75" s="100">
        <f t="shared" ref="G75:K75" si="15">SUM(G76,G80,G83)</f>
        <v>55</v>
      </c>
      <c r="H75" s="100">
        <f t="shared" si="15"/>
        <v>10</v>
      </c>
      <c r="I75" s="100">
        <f t="shared" si="15"/>
        <v>2200</v>
      </c>
      <c r="J75" s="100">
        <f t="shared" si="15"/>
        <v>0</v>
      </c>
      <c r="K75" s="100">
        <f t="shared" si="15"/>
        <v>0</v>
      </c>
      <c r="L75" s="100">
        <f>L76+L80+L83</f>
        <v>0</v>
      </c>
    </row>
    <row r="76" spans="1:12" s="5" customFormat="1" x14ac:dyDescent="0.25">
      <c r="A76" s="59"/>
      <c r="B76" s="129" t="s">
        <v>230</v>
      </c>
      <c r="C76" s="130">
        <f>SUM(C77:C79)</f>
        <v>1</v>
      </c>
      <c r="D76" s="130">
        <f>SUM(D77:D79)</f>
        <v>1</v>
      </c>
      <c r="E76" s="219"/>
      <c r="F76" s="131"/>
      <c r="G76" s="130">
        <f t="shared" ref="G76:L76" si="16">SUM(G77:G79)</f>
        <v>30</v>
      </c>
      <c r="H76" s="130">
        <f t="shared" si="16"/>
        <v>2</v>
      </c>
      <c r="I76" s="130">
        <f t="shared" si="16"/>
        <v>1000</v>
      </c>
      <c r="J76" s="131">
        <f t="shared" si="16"/>
        <v>0</v>
      </c>
      <c r="K76" s="131">
        <f t="shared" si="16"/>
        <v>0</v>
      </c>
      <c r="L76" s="132">
        <f t="shared" si="16"/>
        <v>0</v>
      </c>
    </row>
    <row r="77" spans="1:12" s="5" customFormat="1" ht="37.5" x14ac:dyDescent="0.25">
      <c r="A77" s="59"/>
      <c r="B77" s="68" t="s">
        <v>560</v>
      </c>
      <c r="C77" s="58">
        <v>1</v>
      </c>
      <c r="D77" s="58">
        <v>1</v>
      </c>
      <c r="E77" s="98" t="s">
        <v>561</v>
      </c>
      <c r="F77" s="99" t="s">
        <v>517</v>
      </c>
      <c r="G77" s="21">
        <v>30</v>
      </c>
      <c r="H77" s="21">
        <v>2</v>
      </c>
      <c r="I77" s="21">
        <v>1000</v>
      </c>
      <c r="J77" s="99">
        <v>0</v>
      </c>
      <c r="K77" s="99">
        <v>0</v>
      </c>
      <c r="L77" s="99">
        <v>0</v>
      </c>
    </row>
    <row r="78" spans="1:12" s="5" customFormat="1" x14ac:dyDescent="0.25">
      <c r="A78" s="59"/>
      <c r="B78" s="68"/>
      <c r="C78" s="58"/>
      <c r="D78" s="58"/>
      <c r="E78" s="99"/>
      <c r="F78" s="99"/>
      <c r="G78" s="21"/>
      <c r="H78" s="21"/>
      <c r="I78" s="21"/>
      <c r="J78" s="99"/>
      <c r="K78" s="99"/>
      <c r="L78" s="99"/>
    </row>
    <row r="79" spans="1:12" s="5" customFormat="1" x14ac:dyDescent="0.25">
      <c r="A79" s="59"/>
      <c r="B79" s="68"/>
      <c r="C79" s="58"/>
      <c r="D79" s="58"/>
      <c r="E79" s="99"/>
      <c r="F79" s="99"/>
      <c r="G79" s="21"/>
      <c r="H79" s="21"/>
      <c r="I79" s="21"/>
      <c r="J79" s="99"/>
      <c r="K79" s="99"/>
      <c r="L79" s="99"/>
    </row>
    <row r="80" spans="1:12" s="5" customFormat="1" x14ac:dyDescent="0.25">
      <c r="A80" s="59"/>
      <c r="B80" s="129" t="s">
        <v>231</v>
      </c>
      <c r="C80" s="130">
        <f>SUM(C81:C82)</f>
        <v>2</v>
      </c>
      <c r="D80" s="130">
        <f>SUM(D81:D82)</f>
        <v>2</v>
      </c>
      <c r="E80" s="219"/>
      <c r="F80" s="131"/>
      <c r="G80" s="130">
        <f t="shared" ref="G80:L80" si="17">SUM(G81:G82)</f>
        <v>25</v>
      </c>
      <c r="H80" s="130">
        <f t="shared" si="17"/>
        <v>8</v>
      </c>
      <c r="I80" s="130">
        <f t="shared" si="17"/>
        <v>1200</v>
      </c>
      <c r="J80" s="131">
        <f t="shared" si="17"/>
        <v>0</v>
      </c>
      <c r="K80" s="131">
        <f t="shared" si="17"/>
        <v>0</v>
      </c>
      <c r="L80" s="132">
        <f t="shared" si="17"/>
        <v>0</v>
      </c>
    </row>
    <row r="81" spans="1:12" s="5" customFormat="1" ht="37.5" x14ac:dyDescent="0.25">
      <c r="A81" s="59"/>
      <c r="B81" s="304" t="s">
        <v>562</v>
      </c>
      <c r="C81" s="305">
        <v>1</v>
      </c>
      <c r="D81" s="305">
        <v>1</v>
      </c>
      <c r="E81" s="306" t="s">
        <v>537</v>
      </c>
      <c r="F81" s="307" t="s">
        <v>563</v>
      </c>
      <c r="G81" s="308">
        <v>15</v>
      </c>
      <c r="H81" s="308">
        <v>8</v>
      </c>
      <c r="I81" s="308">
        <v>600</v>
      </c>
      <c r="J81" s="306"/>
      <c r="K81" s="306">
        <v>0</v>
      </c>
      <c r="L81" s="306">
        <v>0</v>
      </c>
    </row>
    <row r="82" spans="1:12" s="5" customFormat="1" ht="37.5" x14ac:dyDescent="0.25">
      <c r="A82" s="59"/>
      <c r="B82" s="68" t="s">
        <v>564</v>
      </c>
      <c r="C82" s="58">
        <v>1</v>
      </c>
      <c r="D82" s="58">
        <v>1</v>
      </c>
      <c r="E82" s="306" t="s">
        <v>537</v>
      </c>
      <c r="F82" s="307" t="s">
        <v>563</v>
      </c>
      <c r="G82" s="308">
        <v>10</v>
      </c>
      <c r="H82" s="308">
        <v>0</v>
      </c>
      <c r="I82" s="308">
        <v>600</v>
      </c>
      <c r="J82" s="306">
        <v>0</v>
      </c>
      <c r="K82" s="306">
        <v>0</v>
      </c>
      <c r="L82" s="306">
        <v>0</v>
      </c>
    </row>
    <row r="83" spans="1:12" s="5" customFormat="1" x14ac:dyDescent="0.25">
      <c r="A83" s="59"/>
      <c r="B83" s="129" t="s">
        <v>232</v>
      </c>
      <c r="C83" s="130">
        <f>SUM(C84:C84)</f>
        <v>0</v>
      </c>
      <c r="D83" s="130">
        <f>SUM(D84:D84)</f>
        <v>0</v>
      </c>
      <c r="E83" s="219"/>
      <c r="F83" s="131"/>
      <c r="G83" s="130">
        <f t="shared" ref="G83:L83" si="18">SUM(G84:G84)</f>
        <v>0</v>
      </c>
      <c r="H83" s="130">
        <f t="shared" si="18"/>
        <v>0</v>
      </c>
      <c r="I83" s="130">
        <f t="shared" si="18"/>
        <v>0</v>
      </c>
      <c r="J83" s="131">
        <f t="shared" si="18"/>
        <v>0</v>
      </c>
      <c r="K83" s="131">
        <f t="shared" si="18"/>
        <v>0</v>
      </c>
      <c r="L83" s="132">
        <f t="shared" si="18"/>
        <v>0</v>
      </c>
    </row>
    <row r="84" spans="1:12" s="5" customFormat="1" x14ac:dyDescent="0.25">
      <c r="A84" s="59"/>
      <c r="B84" s="68"/>
      <c r="C84" s="58"/>
      <c r="D84" s="58"/>
      <c r="E84" s="99"/>
      <c r="F84" s="99"/>
      <c r="G84" s="21"/>
      <c r="H84" s="21"/>
      <c r="I84" s="21"/>
      <c r="J84" s="99"/>
      <c r="K84" s="99"/>
      <c r="L84" s="99"/>
    </row>
    <row r="85" spans="1:12" s="5" customFormat="1" ht="75" customHeight="1" x14ac:dyDescent="0.25">
      <c r="A85" s="100" t="s">
        <v>100</v>
      </c>
      <c r="B85" s="100" t="s">
        <v>72</v>
      </c>
      <c r="C85" s="100">
        <v>0</v>
      </c>
      <c r="D85" s="100">
        <v>0</v>
      </c>
      <c r="E85" s="100"/>
      <c r="F85" s="100"/>
      <c r="G85" s="100">
        <f>SUM(G86,G88,G90)</f>
        <v>0</v>
      </c>
      <c r="H85" s="100">
        <f>SUM(H86,H88,H90)</f>
        <v>0</v>
      </c>
      <c r="I85" s="100">
        <f>SUM(CI86,I88,I90)</f>
        <v>0</v>
      </c>
      <c r="J85" s="100">
        <f>SUM(J86,J88,J90)</f>
        <v>0</v>
      </c>
      <c r="K85" s="100">
        <f>SUM(K86,K88,K90)</f>
        <v>0</v>
      </c>
      <c r="L85" s="100">
        <f>L86+L88+L90</f>
        <v>0</v>
      </c>
    </row>
    <row r="86" spans="1:12" s="5" customFormat="1" x14ac:dyDescent="0.25">
      <c r="A86" s="59"/>
      <c r="B86" s="129" t="s">
        <v>230</v>
      </c>
      <c r="C86" s="130">
        <f>SUM(C87:C87)</f>
        <v>0</v>
      </c>
      <c r="D86" s="130">
        <f>SUM(D87:D87)</f>
        <v>0</v>
      </c>
      <c r="E86" s="219"/>
      <c r="F86" s="131"/>
      <c r="G86" s="130">
        <f t="shared" ref="G86:L86" si="19">SUM(G87:G87)</f>
        <v>0</v>
      </c>
      <c r="H86" s="130">
        <f t="shared" si="19"/>
        <v>0</v>
      </c>
      <c r="I86" s="130">
        <f t="shared" si="19"/>
        <v>0</v>
      </c>
      <c r="J86" s="131">
        <f t="shared" si="19"/>
        <v>0</v>
      </c>
      <c r="K86" s="131">
        <f t="shared" si="19"/>
        <v>0</v>
      </c>
      <c r="L86" s="132">
        <f t="shared" si="19"/>
        <v>0</v>
      </c>
    </row>
    <row r="87" spans="1:12" s="5" customFormat="1" x14ac:dyDescent="0.25">
      <c r="A87" s="59"/>
      <c r="B87" s="68"/>
      <c r="C87" s="58"/>
      <c r="D87" s="58"/>
      <c r="E87" s="99"/>
      <c r="F87" s="99"/>
      <c r="G87" s="21"/>
      <c r="H87" s="21"/>
      <c r="I87" s="21"/>
      <c r="J87" s="99"/>
      <c r="K87" s="99"/>
      <c r="L87" s="99"/>
    </row>
    <row r="88" spans="1:12" s="5" customFormat="1" x14ac:dyDescent="0.25">
      <c r="A88" s="59"/>
      <c r="B88" s="129" t="s">
        <v>231</v>
      </c>
      <c r="C88" s="130">
        <v>0</v>
      </c>
      <c r="D88" s="130">
        <v>0</v>
      </c>
      <c r="E88" s="219"/>
      <c r="F88" s="131"/>
      <c r="G88" s="130">
        <f t="shared" ref="G88:L88" si="20">SUM(G89:G89)</f>
        <v>0</v>
      </c>
      <c r="H88" s="130">
        <f t="shared" si="20"/>
        <v>0</v>
      </c>
      <c r="I88" s="130">
        <f t="shared" si="20"/>
        <v>0</v>
      </c>
      <c r="J88" s="131">
        <f t="shared" si="20"/>
        <v>0</v>
      </c>
      <c r="K88" s="131">
        <f t="shared" si="20"/>
        <v>0</v>
      </c>
      <c r="L88" s="132">
        <f t="shared" si="20"/>
        <v>0</v>
      </c>
    </row>
    <row r="89" spans="1:12" s="5" customFormat="1" x14ac:dyDescent="0.25">
      <c r="A89" s="59"/>
      <c r="B89" s="68"/>
      <c r="C89" s="58"/>
      <c r="D89" s="58"/>
      <c r="E89" s="99"/>
      <c r="F89" s="99"/>
      <c r="G89" s="21"/>
      <c r="H89" s="21"/>
      <c r="I89" s="21"/>
      <c r="J89" s="99"/>
      <c r="K89" s="99"/>
      <c r="L89" s="99"/>
    </row>
    <row r="90" spans="1:12" s="5" customFormat="1" ht="16.899999999999999" customHeight="1" x14ac:dyDescent="0.25">
      <c r="A90" s="59"/>
      <c r="B90" s="129" t="s">
        <v>232</v>
      </c>
      <c r="C90" s="130">
        <f>SUM(C91:C91)</f>
        <v>0</v>
      </c>
      <c r="D90" s="130">
        <f>SUM(D91:D91)</f>
        <v>0</v>
      </c>
      <c r="E90" s="219"/>
      <c r="F90" s="131"/>
      <c r="G90" s="130">
        <f t="shared" ref="G90:L90" si="21">SUM(G91:G91)</f>
        <v>0</v>
      </c>
      <c r="H90" s="130">
        <f t="shared" si="21"/>
        <v>0</v>
      </c>
      <c r="I90" s="130">
        <f t="shared" si="21"/>
        <v>0</v>
      </c>
      <c r="J90" s="131">
        <f t="shared" si="21"/>
        <v>0</v>
      </c>
      <c r="K90" s="131">
        <f t="shared" si="21"/>
        <v>0</v>
      </c>
      <c r="L90" s="132">
        <f t="shared" si="21"/>
        <v>0</v>
      </c>
    </row>
    <row r="91" spans="1:12" s="5" customFormat="1" ht="16.899999999999999" customHeight="1" x14ac:dyDescent="0.25">
      <c r="A91" s="59"/>
      <c r="B91" s="68"/>
      <c r="C91" s="58"/>
      <c r="D91" s="58"/>
      <c r="E91" s="99"/>
      <c r="F91" s="99"/>
      <c r="G91" s="21"/>
      <c r="H91" s="21"/>
      <c r="I91" s="21"/>
      <c r="J91" s="99"/>
      <c r="K91" s="99"/>
      <c r="L91" s="99"/>
    </row>
    <row r="92" spans="1:12" ht="187.5" customHeight="1" x14ac:dyDescent="0.25">
      <c r="A92" s="100" t="s">
        <v>195</v>
      </c>
      <c r="B92" s="100" t="s">
        <v>196</v>
      </c>
      <c r="C92" s="100">
        <f>SUM(C93,C95,C98)</f>
        <v>0</v>
      </c>
      <c r="D92" s="100">
        <f>SUM(D93,D95,D98)</f>
        <v>0</v>
      </c>
      <c r="E92" s="100"/>
      <c r="F92" s="100"/>
      <c r="G92" s="100">
        <f t="shared" ref="G92:K92" si="22">SUM(G93,G95,G98)</f>
        <v>0</v>
      </c>
      <c r="H92" s="100">
        <f t="shared" si="22"/>
        <v>0</v>
      </c>
      <c r="I92" s="100">
        <f t="shared" si="22"/>
        <v>0</v>
      </c>
      <c r="J92" s="100">
        <f t="shared" si="22"/>
        <v>0</v>
      </c>
      <c r="K92" s="100">
        <f t="shared" si="22"/>
        <v>0</v>
      </c>
      <c r="L92" s="100">
        <f>L93+L95+L98</f>
        <v>0</v>
      </c>
    </row>
    <row r="93" spans="1:12" x14ac:dyDescent="0.25">
      <c r="A93" s="59"/>
      <c r="B93" s="129" t="s">
        <v>230</v>
      </c>
      <c r="C93" s="130">
        <f>SUM(C94:C94)</f>
        <v>0</v>
      </c>
      <c r="D93" s="130">
        <f>SUM(D94:D94)</f>
        <v>0</v>
      </c>
      <c r="E93" s="219"/>
      <c r="F93" s="131"/>
      <c r="G93" s="130">
        <f t="shared" ref="G93:L93" si="23">SUM(G94:G94)</f>
        <v>0</v>
      </c>
      <c r="H93" s="130">
        <f t="shared" si="23"/>
        <v>0</v>
      </c>
      <c r="I93" s="130">
        <f t="shared" si="23"/>
        <v>0</v>
      </c>
      <c r="J93" s="131">
        <f t="shared" si="23"/>
        <v>0</v>
      </c>
      <c r="K93" s="131">
        <f t="shared" si="23"/>
        <v>0</v>
      </c>
      <c r="L93" s="132">
        <f t="shared" si="23"/>
        <v>0</v>
      </c>
    </row>
    <row r="94" spans="1:12" x14ac:dyDescent="0.25">
      <c r="A94" s="59"/>
      <c r="B94" s="68"/>
      <c r="C94" s="58"/>
      <c r="D94" s="58"/>
      <c r="E94" s="99"/>
      <c r="F94" s="99"/>
      <c r="G94" s="21"/>
      <c r="H94" s="21"/>
      <c r="I94" s="21"/>
      <c r="J94" s="99"/>
      <c r="K94" s="99"/>
      <c r="L94" s="99"/>
    </row>
    <row r="95" spans="1:12" x14ac:dyDescent="0.25">
      <c r="A95" s="59"/>
      <c r="B95" s="129" t="s">
        <v>231</v>
      </c>
      <c r="C95" s="130">
        <f>SUM(C96:C97)</f>
        <v>0</v>
      </c>
      <c r="D95" s="130">
        <f>SUM(D96:D97)</f>
        <v>0</v>
      </c>
      <c r="E95" s="219"/>
      <c r="F95" s="131"/>
      <c r="G95" s="130">
        <f t="shared" ref="G95:L95" si="24">SUM(G96:G97)</f>
        <v>0</v>
      </c>
      <c r="H95" s="130">
        <f t="shared" si="24"/>
        <v>0</v>
      </c>
      <c r="I95" s="130">
        <f t="shared" si="24"/>
        <v>0</v>
      </c>
      <c r="J95" s="131">
        <f t="shared" si="24"/>
        <v>0</v>
      </c>
      <c r="K95" s="131">
        <f t="shared" si="24"/>
        <v>0</v>
      </c>
      <c r="L95" s="132">
        <f t="shared" si="24"/>
        <v>0</v>
      </c>
    </row>
    <row r="96" spans="1:12" x14ac:dyDescent="0.25">
      <c r="A96" s="59"/>
      <c r="B96" s="68"/>
      <c r="C96" s="58"/>
      <c r="D96" s="58"/>
      <c r="E96" s="99"/>
      <c r="F96" s="99"/>
      <c r="G96" s="21"/>
      <c r="H96" s="21"/>
      <c r="I96" s="21"/>
      <c r="J96" s="99"/>
      <c r="K96" s="99"/>
      <c r="L96" s="99"/>
    </row>
    <row r="97" spans="1:14" x14ac:dyDescent="0.25">
      <c r="A97" s="59"/>
      <c r="B97" s="68"/>
      <c r="C97" s="58"/>
      <c r="D97" s="58"/>
      <c r="E97" s="99"/>
      <c r="F97" s="99"/>
      <c r="G97" s="21"/>
      <c r="H97" s="21"/>
      <c r="I97" s="21"/>
      <c r="J97" s="99"/>
      <c r="K97" s="99"/>
      <c r="L97" s="99"/>
    </row>
    <row r="98" spans="1:14" x14ac:dyDescent="0.25">
      <c r="A98" s="59"/>
      <c r="B98" s="129" t="s">
        <v>232</v>
      </c>
      <c r="C98" s="130">
        <f>SUM(C99:C99)</f>
        <v>0</v>
      </c>
      <c r="D98" s="130">
        <f>SUM(D99:D99)</f>
        <v>0</v>
      </c>
      <c r="E98" s="219"/>
      <c r="F98" s="131"/>
      <c r="G98" s="130">
        <f t="shared" ref="G98:L98" si="25">SUM(G99:G99)</f>
        <v>0</v>
      </c>
      <c r="H98" s="130">
        <f t="shared" si="25"/>
        <v>0</v>
      </c>
      <c r="I98" s="130">
        <f t="shared" si="25"/>
        <v>0</v>
      </c>
      <c r="J98" s="131">
        <f t="shared" si="25"/>
        <v>0</v>
      </c>
      <c r="K98" s="131">
        <f t="shared" si="25"/>
        <v>0</v>
      </c>
      <c r="L98" s="132">
        <f t="shared" si="25"/>
        <v>0</v>
      </c>
    </row>
    <row r="99" spans="1:14" x14ac:dyDescent="0.25">
      <c r="A99" s="59"/>
      <c r="B99" s="68"/>
      <c r="C99" s="58"/>
      <c r="D99" s="58"/>
      <c r="E99" s="99"/>
      <c r="F99" s="99"/>
      <c r="G99" s="21"/>
      <c r="H99" s="21"/>
      <c r="I99" s="21"/>
      <c r="J99" s="99"/>
      <c r="K99" s="99"/>
      <c r="L99" s="99"/>
    </row>
    <row r="100" spans="1:14" ht="19.5" x14ac:dyDescent="0.35">
      <c r="A100" s="402" t="s">
        <v>194</v>
      </c>
      <c r="B100" s="402"/>
      <c r="C100" s="402"/>
      <c r="D100" s="402"/>
      <c r="E100" s="402"/>
      <c r="F100" s="402"/>
      <c r="G100" s="402"/>
      <c r="H100" s="402"/>
      <c r="I100" s="402"/>
      <c r="J100" s="402"/>
      <c r="K100" s="100"/>
      <c r="L100" s="100"/>
    </row>
    <row r="101" spans="1:14" x14ac:dyDescent="0.3">
      <c r="K101" s="222"/>
      <c r="L101" s="125"/>
    </row>
    <row r="102" spans="1:14" x14ac:dyDescent="0.3">
      <c r="I102" s="10"/>
      <c r="J102" s="10"/>
      <c r="K102" s="125"/>
      <c r="L102" s="125"/>
      <c r="M102" s="3"/>
      <c r="N102" s="3"/>
    </row>
    <row r="103" spans="1:14" x14ac:dyDescent="0.3">
      <c r="I103" s="10"/>
      <c r="J103" s="10"/>
      <c r="K103" s="125"/>
      <c r="L103" s="125"/>
      <c r="M103" s="3"/>
      <c r="N103" s="3"/>
    </row>
    <row r="104" spans="1:14" x14ac:dyDescent="0.3">
      <c r="I104" s="10"/>
      <c r="J104" s="10"/>
      <c r="K104" s="125"/>
      <c r="L104" s="125"/>
      <c r="M104" s="3"/>
      <c r="N104" s="3"/>
    </row>
    <row r="105" spans="1:14" x14ac:dyDescent="0.3">
      <c r="I105" s="10"/>
      <c r="J105" s="10"/>
      <c r="K105" s="125"/>
      <c r="L105" s="125"/>
      <c r="M105" s="3"/>
      <c r="N105" s="3"/>
    </row>
    <row r="106" spans="1:14" x14ac:dyDescent="0.3">
      <c r="I106" s="10"/>
      <c r="J106" s="10"/>
      <c r="K106" s="125"/>
      <c r="L106" s="125"/>
      <c r="M106" s="3"/>
      <c r="N106" s="3"/>
    </row>
    <row r="107" spans="1:14" x14ac:dyDescent="0.3">
      <c r="I107" s="10"/>
      <c r="J107" s="10"/>
      <c r="K107" s="125"/>
      <c r="L107" s="125"/>
      <c r="M107" s="3"/>
      <c r="N107" s="3"/>
    </row>
    <row r="108" spans="1:14" x14ac:dyDescent="0.3">
      <c r="I108" s="10"/>
      <c r="J108" s="223"/>
      <c r="K108" s="224"/>
      <c r="L108" s="224"/>
      <c r="M108" s="225"/>
      <c r="N108" s="3"/>
    </row>
    <row r="109" spans="1:14" x14ac:dyDescent="0.3">
      <c r="I109" s="10"/>
      <c r="J109" s="223"/>
      <c r="K109" s="224"/>
      <c r="L109" s="224"/>
      <c r="M109" s="225"/>
      <c r="N109" s="3"/>
    </row>
    <row r="110" spans="1:14" x14ac:dyDescent="0.25">
      <c r="A110"/>
      <c r="B110"/>
      <c r="C110"/>
      <c r="D110"/>
      <c r="E110"/>
      <c r="F110"/>
      <c r="G110"/>
      <c r="H110"/>
      <c r="I110" s="3"/>
      <c r="J110" s="225"/>
      <c r="K110" s="224"/>
      <c r="L110" s="224"/>
      <c r="M110" s="225"/>
      <c r="N110" s="3"/>
    </row>
    <row r="111" spans="1:14" x14ac:dyDescent="0.25">
      <c r="A111"/>
      <c r="B111"/>
      <c r="C111"/>
      <c r="D111"/>
      <c r="E111"/>
      <c r="F111"/>
      <c r="G111"/>
      <c r="H111"/>
      <c r="I111" s="3"/>
      <c r="J111" s="225"/>
      <c r="K111" s="226"/>
      <c r="L111" s="226"/>
      <c r="M111" s="225"/>
      <c r="N111" s="3"/>
    </row>
    <row r="112" spans="1:14" x14ac:dyDescent="0.25">
      <c r="A112"/>
      <c r="B112"/>
      <c r="C112"/>
      <c r="D112"/>
      <c r="E112"/>
      <c r="F112"/>
      <c r="G112"/>
      <c r="H112"/>
      <c r="I112" s="3"/>
      <c r="J112" s="225"/>
      <c r="K112" s="227"/>
      <c r="L112" s="227"/>
      <c r="M112" s="225"/>
      <c r="N112" s="3"/>
    </row>
    <row r="113" spans="1:14" x14ac:dyDescent="0.25">
      <c r="A113"/>
      <c r="B113"/>
      <c r="C113"/>
      <c r="D113"/>
      <c r="E113"/>
      <c r="F113"/>
      <c r="G113"/>
      <c r="H113"/>
      <c r="I113" s="3"/>
      <c r="J113" s="225"/>
      <c r="K113" s="227"/>
      <c r="L113" s="227"/>
      <c r="M113" s="225"/>
      <c r="N113" s="3"/>
    </row>
    <row r="114" spans="1:14" x14ac:dyDescent="0.25">
      <c r="A114"/>
      <c r="B114"/>
      <c r="C114"/>
      <c r="D114"/>
      <c r="E114"/>
      <c r="F114"/>
      <c r="G114"/>
      <c r="H114"/>
      <c r="I114" s="3"/>
      <c r="J114" s="225"/>
      <c r="K114" s="227"/>
      <c r="L114" s="227"/>
      <c r="M114" s="225"/>
      <c r="N114" s="3"/>
    </row>
    <row r="115" spans="1:14" x14ac:dyDescent="0.25">
      <c r="A115"/>
      <c r="B115"/>
      <c r="C115"/>
      <c r="D115"/>
      <c r="E115"/>
      <c r="F115"/>
      <c r="G115"/>
      <c r="H115"/>
      <c r="I115" s="3"/>
      <c r="J115" s="3"/>
      <c r="K115" s="126"/>
      <c r="L115" s="126"/>
      <c r="M115" s="3"/>
      <c r="N115" s="3"/>
    </row>
    <row r="116" spans="1:14" x14ac:dyDescent="0.25">
      <c r="A116"/>
      <c r="B116"/>
      <c r="C116"/>
      <c r="D116"/>
      <c r="E116"/>
      <c r="F116"/>
      <c r="G116"/>
      <c r="H116"/>
      <c r="I116" s="3"/>
      <c r="J116" s="3"/>
      <c r="K116" s="126"/>
      <c r="L116" s="126"/>
      <c r="M116" s="3"/>
      <c r="N116" s="3"/>
    </row>
    <row r="117" spans="1:14" x14ac:dyDescent="0.25">
      <c r="A117"/>
      <c r="B117"/>
      <c r="C117"/>
      <c r="D117"/>
      <c r="E117"/>
      <c r="F117"/>
      <c r="G117"/>
      <c r="H117"/>
      <c r="I117" s="3"/>
      <c r="J117" s="3"/>
      <c r="K117" s="126"/>
      <c r="L117" s="126"/>
      <c r="M117" s="3"/>
      <c r="N117" s="3"/>
    </row>
    <row r="118" spans="1:14" x14ac:dyDescent="0.25">
      <c r="A118"/>
      <c r="B118"/>
      <c r="C118"/>
      <c r="D118"/>
      <c r="E118"/>
      <c r="F118"/>
      <c r="G118"/>
      <c r="H118"/>
      <c r="I118" s="3"/>
      <c r="J118" s="225"/>
      <c r="K118" s="227"/>
      <c r="L118" s="227"/>
      <c r="M118" s="225"/>
      <c r="N118" s="225"/>
    </row>
    <row r="119" spans="1:14" x14ac:dyDescent="0.25">
      <c r="A119"/>
      <c r="B119"/>
      <c r="C119"/>
      <c r="D119"/>
      <c r="E119"/>
      <c r="F119"/>
      <c r="G119"/>
      <c r="H119"/>
      <c r="I119" s="3"/>
      <c r="J119" s="225"/>
      <c r="K119" s="227"/>
      <c r="L119" s="227"/>
      <c r="M119" s="225"/>
      <c r="N119" s="225"/>
    </row>
    <row r="120" spans="1:14" x14ac:dyDescent="0.25">
      <c r="A120"/>
      <c r="B120"/>
      <c r="C120"/>
      <c r="D120"/>
      <c r="E120"/>
      <c r="F120"/>
      <c r="G120"/>
      <c r="H120"/>
      <c r="I120" s="3"/>
      <c r="J120" s="225"/>
      <c r="K120" s="227"/>
      <c r="L120" s="227"/>
      <c r="M120" s="225"/>
      <c r="N120" s="225"/>
    </row>
    <row r="121" spans="1:14" x14ac:dyDescent="0.25">
      <c r="A121"/>
      <c r="B121"/>
      <c r="C121"/>
      <c r="D121"/>
      <c r="E121"/>
      <c r="F121"/>
      <c r="G121"/>
      <c r="H121"/>
      <c r="I121" s="3"/>
      <c r="J121" s="225"/>
      <c r="K121" s="227"/>
      <c r="L121" s="227"/>
      <c r="M121" s="225"/>
      <c r="N121" s="225"/>
    </row>
    <row r="122" spans="1:14" x14ac:dyDescent="0.25">
      <c r="A122"/>
      <c r="B122"/>
      <c r="C122"/>
      <c r="D122"/>
      <c r="E122"/>
      <c r="F122"/>
      <c r="G122"/>
      <c r="H122"/>
      <c r="I122" s="3"/>
      <c r="J122" s="225"/>
      <c r="K122" s="226"/>
      <c r="L122" s="226"/>
      <c r="M122" s="225"/>
      <c r="N122" s="225"/>
    </row>
    <row r="123" spans="1:14" x14ac:dyDescent="0.25">
      <c r="A123"/>
      <c r="B123"/>
      <c r="C123"/>
      <c r="D123"/>
      <c r="E123"/>
      <c r="F123"/>
      <c r="G123"/>
      <c r="H123"/>
      <c r="I123" s="3"/>
      <c r="J123" s="225"/>
      <c r="K123" s="227"/>
      <c r="L123" s="227"/>
      <c r="M123" s="225"/>
      <c r="N123" s="225"/>
    </row>
    <row r="124" spans="1:14" x14ac:dyDescent="0.25">
      <c r="A124"/>
      <c r="B124"/>
      <c r="C124"/>
      <c r="D124"/>
      <c r="E124"/>
      <c r="F124"/>
      <c r="G124"/>
      <c r="H124"/>
      <c r="I124" s="3"/>
      <c r="J124" s="225"/>
      <c r="K124" s="227"/>
      <c r="L124" s="227"/>
      <c r="M124" s="225"/>
      <c r="N124" s="225"/>
    </row>
    <row r="125" spans="1:14" x14ac:dyDescent="0.25">
      <c r="A125"/>
      <c r="B125"/>
      <c r="C125"/>
      <c r="D125"/>
      <c r="E125"/>
      <c r="F125"/>
      <c r="G125"/>
      <c r="H125"/>
      <c r="I125" s="3"/>
      <c r="J125" s="225"/>
      <c r="K125" s="227"/>
      <c r="L125" s="227"/>
      <c r="M125" s="225"/>
      <c r="N125" s="225"/>
    </row>
    <row r="126" spans="1:14" x14ac:dyDescent="0.25">
      <c r="A126"/>
      <c r="B126"/>
      <c r="C126"/>
      <c r="D126"/>
      <c r="E126"/>
      <c r="F126"/>
      <c r="G126"/>
      <c r="H126"/>
      <c r="I126" s="3"/>
      <c r="J126" s="225"/>
      <c r="K126" s="227"/>
      <c r="L126" s="227"/>
      <c r="M126" s="225"/>
      <c r="N126" s="225"/>
    </row>
    <row r="127" spans="1:14" x14ac:dyDescent="0.25">
      <c r="A127"/>
      <c r="B127"/>
      <c r="C127"/>
      <c r="D127"/>
      <c r="E127"/>
      <c r="F127"/>
      <c r="G127"/>
      <c r="H127"/>
      <c r="I127" s="3"/>
      <c r="J127" s="225"/>
      <c r="K127" s="227"/>
      <c r="L127" s="227"/>
      <c r="M127" s="225"/>
      <c r="N127" s="225"/>
    </row>
    <row r="128" spans="1:14" x14ac:dyDescent="0.25">
      <c r="A128"/>
      <c r="B128"/>
      <c r="C128"/>
      <c r="D128"/>
      <c r="E128"/>
      <c r="F128"/>
      <c r="G128"/>
      <c r="H128"/>
      <c r="I128" s="3"/>
      <c r="J128" s="3"/>
      <c r="K128" s="126"/>
      <c r="L128" s="126"/>
      <c r="M128" s="3"/>
      <c r="N128" s="3"/>
    </row>
    <row r="129" spans="1:14" x14ac:dyDescent="0.25">
      <c r="A129"/>
      <c r="B129"/>
      <c r="C129"/>
      <c r="D129"/>
      <c r="E129"/>
      <c r="F129"/>
      <c r="G129"/>
      <c r="H129"/>
      <c r="I129" s="3"/>
      <c r="J129" s="3"/>
      <c r="K129" s="126"/>
      <c r="L129" s="126"/>
      <c r="M129" s="3"/>
      <c r="N129" s="3"/>
    </row>
    <row r="130" spans="1:14" x14ac:dyDescent="0.25">
      <c r="A130"/>
      <c r="B130"/>
      <c r="C130"/>
      <c r="D130"/>
      <c r="E130"/>
      <c r="F130"/>
      <c r="G130"/>
      <c r="H130"/>
      <c r="I130" s="3"/>
      <c r="J130" s="225"/>
      <c r="K130" s="227"/>
      <c r="L130" s="227"/>
      <c r="M130" s="225"/>
      <c r="N130" s="225"/>
    </row>
    <row r="131" spans="1:14" x14ac:dyDescent="0.25">
      <c r="A131"/>
      <c r="B131"/>
      <c r="C131"/>
      <c r="D131"/>
      <c r="E131"/>
      <c r="F131"/>
      <c r="G131"/>
      <c r="H131"/>
      <c r="I131" s="3"/>
      <c r="J131" s="225"/>
      <c r="K131" s="227"/>
      <c r="L131" s="227"/>
      <c r="M131" s="225"/>
      <c r="N131" s="225"/>
    </row>
    <row r="132" spans="1:14" x14ac:dyDescent="0.25">
      <c r="A132"/>
      <c r="B132"/>
      <c r="C132"/>
      <c r="D132"/>
      <c r="E132"/>
      <c r="F132"/>
      <c r="G132"/>
      <c r="H132"/>
      <c r="I132" s="3"/>
      <c r="J132" s="225"/>
      <c r="K132" s="227"/>
      <c r="L132" s="227"/>
      <c r="M132" s="225"/>
      <c r="N132" s="225"/>
    </row>
    <row r="133" spans="1:14" x14ac:dyDescent="0.25">
      <c r="A133"/>
      <c r="B133"/>
      <c r="C133"/>
      <c r="D133"/>
      <c r="E133"/>
      <c r="F133"/>
      <c r="G133"/>
      <c r="H133"/>
      <c r="I133" s="3"/>
      <c r="J133" s="225"/>
      <c r="K133" s="226"/>
      <c r="L133" s="226"/>
      <c r="M133" s="225"/>
      <c r="N133" s="225"/>
    </row>
    <row r="134" spans="1:14" x14ac:dyDescent="0.25">
      <c r="A134"/>
      <c r="B134"/>
      <c r="C134"/>
      <c r="D134"/>
      <c r="E134"/>
      <c r="F134"/>
      <c r="G134"/>
      <c r="H134"/>
      <c r="I134" s="3"/>
      <c r="J134" s="225"/>
      <c r="K134" s="227"/>
      <c r="L134" s="227"/>
      <c r="M134" s="225"/>
      <c r="N134" s="225"/>
    </row>
    <row r="135" spans="1:14" x14ac:dyDescent="0.25">
      <c r="A135"/>
      <c r="B135"/>
      <c r="C135"/>
      <c r="D135"/>
      <c r="E135"/>
      <c r="F135"/>
      <c r="G135"/>
      <c r="H135"/>
      <c r="I135" s="3"/>
      <c r="J135" s="225"/>
      <c r="K135" s="227"/>
      <c r="L135" s="227"/>
      <c r="M135" s="225"/>
      <c r="N135" s="225"/>
    </row>
    <row r="136" spans="1:14" x14ac:dyDescent="0.25">
      <c r="A136"/>
      <c r="B136"/>
      <c r="C136"/>
      <c r="D136"/>
      <c r="E136"/>
      <c r="F136"/>
      <c r="G136"/>
      <c r="H136"/>
      <c r="I136" s="3"/>
      <c r="J136" s="225"/>
      <c r="K136" s="227"/>
      <c r="L136" s="227"/>
      <c r="M136" s="225"/>
      <c r="N136" s="225"/>
    </row>
    <row r="137" spans="1:14" x14ac:dyDescent="0.25">
      <c r="A137"/>
      <c r="B137"/>
      <c r="C137"/>
      <c r="D137"/>
      <c r="E137"/>
      <c r="F137"/>
      <c r="G137"/>
      <c r="H137"/>
      <c r="I137" s="3"/>
      <c r="J137" s="225"/>
      <c r="K137" s="227"/>
      <c r="L137" s="227"/>
      <c r="M137" s="225"/>
      <c r="N137" s="225"/>
    </row>
    <row r="138" spans="1:14" x14ac:dyDescent="0.25">
      <c r="A138"/>
      <c r="B138"/>
      <c r="C138"/>
      <c r="D138"/>
      <c r="E138"/>
      <c r="F138"/>
      <c r="G138"/>
      <c r="H138"/>
      <c r="I138" s="3"/>
      <c r="J138" s="225"/>
      <c r="K138" s="227"/>
      <c r="L138" s="227"/>
      <c r="M138" s="225"/>
      <c r="N138" s="225"/>
    </row>
    <row r="139" spans="1:14" x14ac:dyDescent="0.25">
      <c r="A139"/>
      <c r="B139"/>
      <c r="C139"/>
      <c r="D139"/>
      <c r="E139"/>
      <c r="F139"/>
      <c r="G139"/>
      <c r="H139"/>
      <c r="I139" s="3"/>
      <c r="J139" s="225"/>
      <c r="K139" s="227"/>
      <c r="L139" s="227"/>
      <c r="M139" s="225"/>
      <c r="N139" s="225"/>
    </row>
    <row r="140" spans="1:14" x14ac:dyDescent="0.25">
      <c r="A140"/>
      <c r="B140"/>
      <c r="C140"/>
      <c r="D140"/>
      <c r="E140"/>
      <c r="F140"/>
      <c r="G140"/>
      <c r="H140"/>
      <c r="I140" s="3"/>
      <c r="J140" s="225"/>
      <c r="K140" s="227"/>
      <c r="L140" s="227"/>
      <c r="M140" s="225"/>
      <c r="N140" s="225"/>
    </row>
    <row r="141" spans="1:14" x14ac:dyDescent="0.25">
      <c r="A141"/>
      <c r="B141"/>
      <c r="C141"/>
      <c r="D141"/>
      <c r="E141"/>
      <c r="F141"/>
      <c r="G141"/>
      <c r="H141"/>
      <c r="I141" s="3"/>
      <c r="J141" s="225"/>
      <c r="K141" s="227"/>
      <c r="L141" s="227"/>
      <c r="M141" s="225"/>
      <c r="N141" s="225"/>
    </row>
    <row r="142" spans="1:14" x14ac:dyDescent="0.25">
      <c r="A142"/>
      <c r="B142"/>
      <c r="C142"/>
      <c r="D142"/>
      <c r="E142"/>
      <c r="F142"/>
      <c r="G142"/>
      <c r="H142"/>
      <c r="I142" s="3"/>
      <c r="J142" s="225"/>
      <c r="K142" s="227"/>
      <c r="L142" s="227"/>
      <c r="M142" s="225"/>
      <c r="N142" s="225"/>
    </row>
    <row r="143" spans="1:14" x14ac:dyDescent="0.25">
      <c r="A143"/>
      <c r="B143"/>
      <c r="C143"/>
      <c r="D143"/>
      <c r="E143"/>
      <c r="F143"/>
      <c r="G143"/>
      <c r="H143"/>
      <c r="I143" s="3"/>
      <c r="J143" s="225"/>
      <c r="K143" s="227"/>
      <c r="L143" s="227"/>
      <c r="M143" s="225"/>
      <c r="N143" s="225"/>
    </row>
    <row r="144" spans="1:14" x14ac:dyDescent="0.25">
      <c r="A144"/>
      <c r="B144"/>
      <c r="C144"/>
      <c r="D144"/>
      <c r="E144"/>
      <c r="F144"/>
      <c r="G144"/>
      <c r="H144"/>
      <c r="I144" s="3"/>
      <c r="J144" s="225"/>
      <c r="K144" s="226"/>
      <c r="L144" s="226"/>
      <c r="M144" s="225"/>
      <c r="N144" s="225"/>
    </row>
    <row r="145" spans="1:17" x14ac:dyDescent="0.25">
      <c r="A145"/>
      <c r="B145"/>
      <c r="C145"/>
      <c r="D145"/>
      <c r="E145"/>
      <c r="F145"/>
      <c r="G145"/>
      <c r="H145"/>
      <c r="I145" s="3"/>
      <c r="J145" s="225"/>
      <c r="K145" s="227"/>
      <c r="L145" s="227"/>
      <c r="M145" s="225"/>
      <c r="N145" s="225"/>
    </row>
    <row r="146" spans="1:17" x14ac:dyDescent="0.25">
      <c r="A146"/>
      <c r="B146"/>
      <c r="C146"/>
      <c r="D146"/>
      <c r="E146"/>
      <c r="F146"/>
      <c r="G146" s="228"/>
      <c r="H146" s="228"/>
      <c r="I146" s="225"/>
      <c r="J146" s="225"/>
      <c r="K146" s="227"/>
      <c r="L146" s="227"/>
      <c r="M146" s="225"/>
      <c r="N146" s="225"/>
      <c r="O146" s="228"/>
      <c r="P146" s="228"/>
      <c r="Q146" s="228"/>
    </row>
    <row r="147" spans="1:17" x14ac:dyDescent="0.25">
      <c r="A147"/>
      <c r="B147"/>
      <c r="C147"/>
      <c r="D147"/>
      <c r="E147"/>
      <c r="F147"/>
      <c r="G147" s="228"/>
      <c r="H147" s="228"/>
      <c r="I147" s="225"/>
      <c r="J147" s="225"/>
      <c r="K147" s="227"/>
      <c r="L147" s="227"/>
      <c r="M147" s="225"/>
      <c r="N147" s="225"/>
      <c r="O147" s="228"/>
      <c r="P147" s="228"/>
      <c r="Q147" s="228"/>
    </row>
    <row r="148" spans="1:17" x14ac:dyDescent="0.25">
      <c r="A148"/>
      <c r="B148"/>
      <c r="C148"/>
      <c r="D148"/>
      <c r="E148"/>
      <c r="F148"/>
      <c r="G148" s="228"/>
      <c r="H148" s="228"/>
      <c r="I148" s="225"/>
      <c r="J148" s="225"/>
      <c r="K148" s="227"/>
      <c r="L148" s="227"/>
      <c r="M148" s="225"/>
      <c r="N148" s="225"/>
      <c r="O148" s="228"/>
      <c r="P148" s="228"/>
      <c r="Q148" s="228"/>
    </row>
    <row r="149" spans="1:17" x14ac:dyDescent="0.25">
      <c r="A149"/>
      <c r="B149"/>
      <c r="C149"/>
      <c r="D149"/>
      <c r="E149"/>
      <c r="F149"/>
      <c r="G149" s="228"/>
      <c r="H149" s="228"/>
      <c r="I149" s="225"/>
      <c r="J149" s="225"/>
      <c r="K149" s="227"/>
      <c r="L149" s="227"/>
      <c r="M149" s="225"/>
      <c r="N149" s="225"/>
      <c r="O149" s="228"/>
      <c r="P149" s="228"/>
      <c r="Q149" s="228"/>
    </row>
    <row r="150" spans="1:17" x14ac:dyDescent="0.25">
      <c r="A150"/>
      <c r="B150"/>
      <c r="C150"/>
      <c r="D150"/>
      <c r="E150"/>
      <c r="F150"/>
      <c r="G150" s="228"/>
      <c r="H150" s="228"/>
      <c r="I150" s="225"/>
      <c r="J150" s="225"/>
      <c r="K150" s="227"/>
      <c r="L150" s="227"/>
      <c r="M150" s="225"/>
      <c r="N150" s="225"/>
      <c r="O150" s="228"/>
      <c r="P150" s="228"/>
      <c r="Q150" s="228"/>
    </row>
    <row r="151" spans="1:17" x14ac:dyDescent="0.25">
      <c r="A151"/>
      <c r="B151"/>
      <c r="C151"/>
      <c r="D151"/>
      <c r="E151"/>
      <c r="F151"/>
      <c r="G151" s="228"/>
      <c r="H151" s="228"/>
      <c r="I151" s="225"/>
      <c r="J151" s="225"/>
      <c r="K151" s="227"/>
      <c r="L151" s="227"/>
      <c r="M151" s="225"/>
      <c r="N151" s="225"/>
      <c r="O151" s="228"/>
      <c r="P151" s="228"/>
      <c r="Q151" s="228"/>
    </row>
    <row r="152" spans="1:17" x14ac:dyDescent="0.25">
      <c r="A152"/>
      <c r="B152"/>
      <c r="C152"/>
      <c r="D152"/>
      <c r="E152"/>
      <c r="F152"/>
      <c r="G152" s="228"/>
      <c r="H152" s="228"/>
      <c r="I152" s="225"/>
      <c r="J152" s="225"/>
      <c r="K152" s="227"/>
      <c r="L152" s="227"/>
      <c r="M152" s="225"/>
      <c r="N152" s="225"/>
      <c r="O152" s="228"/>
      <c r="P152" s="228"/>
      <c r="Q152" s="228"/>
    </row>
    <row r="153" spans="1:17" x14ac:dyDescent="0.25">
      <c r="A153"/>
      <c r="B153"/>
      <c r="C153"/>
      <c r="D153"/>
      <c r="E153"/>
      <c r="F153"/>
      <c r="G153" s="228"/>
      <c r="H153" s="228"/>
      <c r="I153" s="225"/>
      <c r="J153" s="225"/>
      <c r="K153" s="227"/>
      <c r="L153" s="227"/>
      <c r="M153" s="225"/>
      <c r="N153" s="225"/>
      <c r="O153" s="228"/>
      <c r="P153" s="228"/>
      <c r="Q153" s="228"/>
    </row>
    <row r="154" spans="1:17" x14ac:dyDescent="0.25">
      <c r="A154"/>
      <c r="B154"/>
      <c r="C154"/>
      <c r="D154"/>
      <c r="E154"/>
      <c r="F154"/>
      <c r="G154" s="228"/>
      <c r="H154" s="228"/>
      <c r="I154" s="225"/>
      <c r="J154" s="225"/>
      <c r="K154" s="227"/>
      <c r="L154" s="227"/>
      <c r="M154" s="225"/>
      <c r="N154" s="225"/>
      <c r="O154" s="228"/>
      <c r="P154" s="228"/>
      <c r="Q154" s="228"/>
    </row>
    <row r="155" spans="1:17" x14ac:dyDescent="0.25">
      <c r="A155"/>
      <c r="B155"/>
      <c r="C155"/>
      <c r="D155"/>
      <c r="E155"/>
      <c r="F155"/>
      <c r="G155" s="228"/>
      <c r="H155" s="228"/>
      <c r="I155" s="225"/>
      <c r="J155" s="225"/>
      <c r="K155" s="226"/>
      <c r="L155" s="226"/>
      <c r="M155" s="225"/>
      <c r="N155" s="225"/>
      <c r="O155" s="228"/>
      <c r="P155" s="228"/>
      <c r="Q155" s="228"/>
    </row>
    <row r="156" spans="1:17" x14ac:dyDescent="0.25">
      <c r="A156"/>
      <c r="B156"/>
      <c r="C156"/>
      <c r="D156"/>
      <c r="E156"/>
      <c r="F156"/>
      <c r="G156" s="228"/>
      <c r="H156" s="228"/>
      <c r="I156" s="225"/>
      <c r="J156" s="225"/>
      <c r="K156" s="227"/>
      <c r="L156" s="227"/>
      <c r="M156" s="225"/>
      <c r="N156" s="225"/>
      <c r="O156" s="228"/>
      <c r="P156" s="228"/>
      <c r="Q156" s="228"/>
    </row>
    <row r="157" spans="1:17" x14ac:dyDescent="0.25">
      <c r="A157"/>
      <c r="B157"/>
      <c r="C157"/>
      <c r="D157"/>
      <c r="E157"/>
      <c r="F157"/>
      <c r="G157" s="228"/>
      <c r="H157" s="228"/>
      <c r="I157" s="225"/>
      <c r="J157" s="225"/>
      <c r="K157" s="227"/>
      <c r="L157" s="227"/>
      <c r="M157" s="225"/>
      <c r="N157" s="225"/>
      <c r="O157" s="228"/>
      <c r="P157" s="228"/>
      <c r="Q157" s="228"/>
    </row>
    <row r="158" spans="1:17" x14ac:dyDescent="0.3">
      <c r="G158" s="229"/>
      <c r="H158" s="229"/>
      <c r="I158" s="223"/>
      <c r="J158" s="223"/>
      <c r="K158" s="223"/>
      <c r="L158" s="223"/>
      <c r="M158" s="225"/>
      <c r="N158" s="225"/>
      <c r="O158" s="228"/>
      <c r="P158" s="228"/>
      <c r="Q158" s="228"/>
    </row>
    <row r="159" spans="1:17" x14ac:dyDescent="0.3">
      <c r="G159" s="229"/>
      <c r="H159" s="229"/>
      <c r="I159" s="223"/>
      <c r="J159" s="223"/>
      <c r="K159" s="223"/>
      <c r="L159" s="223"/>
      <c r="M159" s="225"/>
      <c r="N159" s="225"/>
      <c r="O159" s="228"/>
      <c r="P159" s="228"/>
      <c r="Q159" s="228"/>
    </row>
    <row r="160" spans="1:17" x14ac:dyDescent="0.3">
      <c r="G160" s="229"/>
      <c r="H160" s="229"/>
      <c r="I160" s="230"/>
      <c r="J160" s="230"/>
      <c r="K160" s="230"/>
      <c r="L160" s="230"/>
      <c r="M160" s="228"/>
      <c r="N160" s="228"/>
      <c r="O160" s="228"/>
      <c r="P160" s="228"/>
      <c r="Q160" s="228"/>
    </row>
  </sheetData>
  <sheetProtection sort="0" autoFilter="0" pivotTables="0"/>
  <mergeCells count="11">
    <mergeCell ref="K2:K3"/>
    <mergeCell ref="L2:L3"/>
    <mergeCell ref="A100:J100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D5" sqref="D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404" t="s">
        <v>106</v>
      </c>
      <c r="B1" s="404"/>
      <c r="C1" s="404"/>
      <c r="D1" s="404"/>
      <c r="E1" s="404"/>
      <c r="F1" s="404"/>
      <c r="G1" s="404"/>
    </row>
    <row r="2" spans="1:7" ht="54.75" customHeight="1" x14ac:dyDescent="0.25">
      <c r="A2" s="379" t="s">
        <v>107</v>
      </c>
      <c r="B2" s="405" t="s">
        <v>108</v>
      </c>
      <c r="C2" s="406"/>
      <c r="D2" s="379" t="s">
        <v>111</v>
      </c>
      <c r="E2" s="379" t="s">
        <v>112</v>
      </c>
      <c r="F2" s="379" t="s">
        <v>113</v>
      </c>
      <c r="G2" s="383" t="s">
        <v>114</v>
      </c>
    </row>
    <row r="3" spans="1:7" ht="21" customHeight="1" x14ac:dyDescent="0.25">
      <c r="A3" s="381"/>
      <c r="B3" s="190" t="s">
        <v>59</v>
      </c>
      <c r="C3" s="190" t="s">
        <v>90</v>
      </c>
      <c r="D3" s="381"/>
      <c r="E3" s="381"/>
      <c r="F3" s="381"/>
      <c r="G3" s="383"/>
    </row>
    <row r="4" spans="1:7" ht="129" customHeight="1" x14ac:dyDescent="0.25">
      <c r="A4" s="51" t="s">
        <v>109</v>
      </c>
      <c r="B4" s="54">
        <v>0</v>
      </c>
      <c r="C4" s="54">
        <v>0</v>
      </c>
      <c r="D4" s="75"/>
      <c r="E4" s="75"/>
      <c r="F4" s="98"/>
      <c r="G4" s="68"/>
    </row>
    <row r="5" spans="1:7" ht="143.25" customHeight="1" x14ac:dyDescent="0.25">
      <c r="A5" s="53" t="s">
        <v>110</v>
      </c>
      <c r="B5" s="54">
        <v>0</v>
      </c>
      <c r="C5" s="54">
        <v>0</v>
      </c>
      <c r="D5" s="75"/>
      <c r="E5" s="98"/>
      <c r="F5" s="98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SheetLayoutView="100" workbookViewId="0">
      <selection activeCell="B4" sqref="B4:I6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11" t="s">
        <v>115</v>
      </c>
      <c r="B1" s="411"/>
      <c r="C1" s="411"/>
      <c r="D1" s="411"/>
      <c r="E1" s="411"/>
      <c r="F1" s="411"/>
      <c r="G1" s="411"/>
      <c r="H1" s="411"/>
      <c r="I1" s="411"/>
    </row>
    <row r="2" spans="1:9" s="5" customFormat="1" ht="38.25" customHeight="1" x14ac:dyDescent="0.25">
      <c r="A2" s="409" t="s">
        <v>62</v>
      </c>
      <c r="B2" s="409" t="s">
        <v>116</v>
      </c>
      <c r="C2" s="410" t="s">
        <v>117</v>
      </c>
      <c r="D2" s="410"/>
      <c r="E2" s="409" t="s">
        <v>118</v>
      </c>
      <c r="F2" s="409" t="s">
        <v>95</v>
      </c>
      <c r="G2" s="409" t="s">
        <v>120</v>
      </c>
      <c r="H2" s="409"/>
      <c r="I2" s="409" t="s">
        <v>122</v>
      </c>
    </row>
    <row r="3" spans="1:9" s="5" customFormat="1" ht="55.5" customHeight="1" x14ac:dyDescent="0.25">
      <c r="A3" s="409"/>
      <c r="B3" s="409"/>
      <c r="C3" s="19" t="s">
        <v>59</v>
      </c>
      <c r="D3" s="19" t="s">
        <v>90</v>
      </c>
      <c r="E3" s="409"/>
      <c r="F3" s="409"/>
      <c r="G3" s="7" t="s">
        <v>119</v>
      </c>
      <c r="H3" s="7" t="s">
        <v>121</v>
      </c>
      <c r="I3" s="409"/>
    </row>
    <row r="4" spans="1:9" ht="37.5" x14ac:dyDescent="0.25">
      <c r="A4" s="55">
        <v>1</v>
      </c>
      <c r="B4" s="68" t="s">
        <v>500</v>
      </c>
      <c r="C4" s="58"/>
      <c r="D4" s="58">
        <v>1</v>
      </c>
      <c r="E4" s="99" t="s">
        <v>507</v>
      </c>
      <c r="F4" s="68" t="s">
        <v>511</v>
      </c>
      <c r="G4" s="21">
        <v>31</v>
      </c>
      <c r="H4" s="21">
        <v>417</v>
      </c>
      <c r="I4" s="99" t="s">
        <v>508</v>
      </c>
    </row>
    <row r="5" spans="1:9" ht="112.5" x14ac:dyDescent="0.25">
      <c r="A5" s="55">
        <v>2</v>
      </c>
      <c r="B5" s="68" t="s">
        <v>504</v>
      </c>
      <c r="C5" s="58"/>
      <c r="D5" s="58">
        <v>1</v>
      </c>
      <c r="E5" s="99" t="s">
        <v>506</v>
      </c>
      <c r="F5" s="68" t="s">
        <v>510</v>
      </c>
      <c r="G5" s="21">
        <v>25</v>
      </c>
      <c r="H5" s="21">
        <v>32</v>
      </c>
      <c r="I5" s="99" t="s">
        <v>501</v>
      </c>
    </row>
    <row r="6" spans="1:9" ht="75" x14ac:dyDescent="0.25">
      <c r="A6" s="55">
        <v>3</v>
      </c>
      <c r="B6" s="68" t="s">
        <v>502</v>
      </c>
      <c r="C6" s="58"/>
      <c r="D6" s="58">
        <v>1</v>
      </c>
      <c r="E6" s="99" t="s">
        <v>505</v>
      </c>
      <c r="F6" s="68" t="s">
        <v>509</v>
      </c>
      <c r="G6" s="21">
        <v>15</v>
      </c>
      <c r="H6" s="21">
        <v>160</v>
      </c>
      <c r="I6" s="99" t="s">
        <v>503</v>
      </c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99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99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99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99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99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99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99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99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99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99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99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99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99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99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99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99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99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99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99">
        <v>26</v>
      </c>
      <c r="B29" s="85"/>
      <c r="C29" s="23">
        <v>0</v>
      </c>
      <c r="D29" s="23">
        <v>0</v>
      </c>
      <c r="E29" s="48"/>
      <c r="F29" s="85"/>
      <c r="G29" s="102">
        <v>0</v>
      </c>
      <c r="H29" s="102">
        <v>0</v>
      </c>
      <c r="I29" s="48"/>
    </row>
    <row r="30" spans="1:9" ht="18.75" x14ac:dyDescent="0.25">
      <c r="A30" s="99">
        <v>27</v>
      </c>
      <c r="B30" s="85"/>
      <c r="C30" s="23">
        <v>0</v>
      </c>
      <c r="D30" s="23">
        <v>0</v>
      </c>
      <c r="E30" s="48"/>
      <c r="F30" s="85"/>
      <c r="G30" s="102">
        <v>0</v>
      </c>
      <c r="H30" s="102">
        <v>0</v>
      </c>
      <c r="I30" s="48"/>
    </row>
    <row r="31" spans="1:9" ht="18.75" x14ac:dyDescent="0.25">
      <c r="A31" s="99">
        <v>28</v>
      </c>
      <c r="B31" s="85"/>
      <c r="C31" s="23">
        <v>0</v>
      </c>
      <c r="D31" s="23">
        <v>0</v>
      </c>
      <c r="E31" s="48"/>
      <c r="F31" s="85"/>
      <c r="G31" s="102">
        <v>0</v>
      </c>
      <c r="H31" s="102">
        <v>0</v>
      </c>
      <c r="I31" s="48"/>
    </row>
    <row r="32" spans="1:9" ht="18.75" x14ac:dyDescent="0.25">
      <c r="A32" s="99">
        <v>29</v>
      </c>
      <c r="B32" s="85"/>
      <c r="C32" s="23">
        <v>0</v>
      </c>
      <c r="D32" s="23">
        <v>0</v>
      </c>
      <c r="E32" s="48"/>
      <c r="F32" s="85"/>
      <c r="G32" s="102">
        <v>0</v>
      </c>
      <c r="H32" s="102">
        <v>0</v>
      </c>
      <c r="I32" s="48"/>
    </row>
    <row r="33" spans="1:9" ht="18.75" x14ac:dyDescent="0.25">
      <c r="A33" s="99">
        <v>30</v>
      </c>
      <c r="B33" s="85"/>
      <c r="C33" s="102">
        <v>0</v>
      </c>
      <c r="D33" s="102">
        <v>0</v>
      </c>
      <c r="E33" s="48"/>
      <c r="F33" s="85"/>
      <c r="G33" s="102">
        <v>0</v>
      </c>
      <c r="H33" s="102">
        <v>0</v>
      </c>
      <c r="I33" s="48"/>
    </row>
    <row r="34" spans="1:9" ht="18.75" x14ac:dyDescent="0.25">
      <c r="A34" s="99">
        <v>31</v>
      </c>
      <c r="B34" s="85"/>
      <c r="C34" s="102">
        <v>0</v>
      </c>
      <c r="D34" s="102">
        <v>0</v>
      </c>
      <c r="E34" s="48"/>
      <c r="F34" s="85"/>
      <c r="G34" s="102">
        <v>0</v>
      </c>
      <c r="H34" s="102">
        <v>0</v>
      </c>
      <c r="I34" s="48"/>
    </row>
    <row r="35" spans="1:9" ht="18.75" x14ac:dyDescent="0.25">
      <c r="A35" s="99">
        <v>32</v>
      </c>
      <c r="B35" s="85"/>
      <c r="C35" s="102">
        <v>0</v>
      </c>
      <c r="D35" s="102">
        <v>0</v>
      </c>
      <c r="E35" s="48"/>
      <c r="F35" s="85"/>
      <c r="G35" s="102">
        <v>0</v>
      </c>
      <c r="H35" s="102">
        <v>0</v>
      </c>
      <c r="I35" s="48"/>
    </row>
    <row r="36" spans="1:9" ht="18.75" x14ac:dyDescent="0.25">
      <c r="A36" s="99">
        <v>33</v>
      </c>
      <c r="B36" s="85"/>
      <c r="C36" s="102">
        <v>0</v>
      </c>
      <c r="D36" s="102">
        <v>0</v>
      </c>
      <c r="E36" s="48"/>
      <c r="F36" s="85"/>
      <c r="G36" s="102">
        <v>0</v>
      </c>
      <c r="H36" s="102">
        <v>0</v>
      </c>
      <c r="I36" s="48"/>
    </row>
    <row r="37" spans="1:9" ht="18.75" x14ac:dyDescent="0.25">
      <c r="A37" s="99">
        <v>34</v>
      </c>
      <c r="B37" s="85"/>
      <c r="C37" s="102">
        <v>0</v>
      </c>
      <c r="D37" s="102">
        <v>0</v>
      </c>
      <c r="E37" s="48"/>
      <c r="F37" s="85"/>
      <c r="G37" s="102">
        <v>0</v>
      </c>
      <c r="H37" s="102">
        <v>0</v>
      </c>
      <c r="I37" s="48"/>
    </row>
    <row r="38" spans="1:9" ht="18.75" x14ac:dyDescent="0.25">
      <c r="A38" s="99">
        <v>35</v>
      </c>
      <c r="B38" s="85"/>
      <c r="C38" s="102">
        <v>0</v>
      </c>
      <c r="D38" s="102">
        <v>0</v>
      </c>
      <c r="E38" s="48"/>
      <c r="F38" s="85"/>
      <c r="G38" s="102">
        <v>0</v>
      </c>
      <c r="H38" s="102">
        <v>0</v>
      </c>
      <c r="I38" s="48"/>
    </row>
    <row r="39" spans="1:9" ht="18.75" x14ac:dyDescent="0.25">
      <c r="A39" s="99">
        <v>36</v>
      </c>
      <c r="B39" s="85"/>
      <c r="C39" s="102">
        <v>0</v>
      </c>
      <c r="D39" s="102">
        <v>0</v>
      </c>
      <c r="E39" s="48"/>
      <c r="F39" s="85"/>
      <c r="G39" s="102">
        <v>0</v>
      </c>
      <c r="H39" s="102">
        <v>0</v>
      </c>
      <c r="I39" s="48"/>
    </row>
    <row r="40" spans="1:9" ht="18.75" x14ac:dyDescent="0.25">
      <c r="A40" s="99">
        <v>37</v>
      </c>
      <c r="B40" s="85"/>
      <c r="C40" s="102">
        <v>0</v>
      </c>
      <c r="D40" s="102">
        <v>0</v>
      </c>
      <c r="E40" s="48"/>
      <c r="F40" s="85"/>
      <c r="G40" s="102">
        <v>0</v>
      </c>
      <c r="H40" s="102">
        <v>0</v>
      </c>
      <c r="I40" s="48"/>
    </row>
    <row r="41" spans="1:9" ht="18.75" x14ac:dyDescent="0.25">
      <c r="A41" s="99">
        <v>38</v>
      </c>
      <c r="B41" s="85"/>
      <c r="C41" s="102">
        <v>0</v>
      </c>
      <c r="D41" s="102">
        <v>0</v>
      </c>
      <c r="E41" s="48"/>
      <c r="F41" s="85"/>
      <c r="G41" s="102">
        <v>0</v>
      </c>
      <c r="H41" s="102">
        <v>0</v>
      </c>
      <c r="I41" s="48"/>
    </row>
    <row r="42" spans="1:9" ht="18.75" x14ac:dyDescent="0.25">
      <c r="A42" s="99">
        <v>39</v>
      </c>
      <c r="B42" s="85"/>
      <c r="C42" s="102">
        <v>0</v>
      </c>
      <c r="D42" s="102">
        <v>0</v>
      </c>
      <c r="E42" s="48"/>
      <c r="F42" s="85"/>
      <c r="G42" s="102">
        <v>0</v>
      </c>
      <c r="H42" s="102">
        <v>0</v>
      </c>
      <c r="I42" s="48"/>
    </row>
    <row r="43" spans="1:9" ht="18.75" x14ac:dyDescent="0.25">
      <c r="A43" s="99">
        <v>40</v>
      </c>
      <c r="B43" s="85"/>
      <c r="C43" s="102">
        <v>0</v>
      </c>
      <c r="D43" s="102">
        <v>0</v>
      </c>
      <c r="E43" s="48"/>
      <c r="F43" s="85"/>
      <c r="G43" s="102">
        <v>0</v>
      </c>
      <c r="H43" s="102">
        <v>0</v>
      </c>
      <c r="I43" s="48"/>
    </row>
    <row r="44" spans="1:9" ht="18.75" x14ac:dyDescent="0.25">
      <c r="A44" s="99">
        <v>41</v>
      </c>
      <c r="B44" s="85"/>
      <c r="C44" s="102">
        <v>0</v>
      </c>
      <c r="D44" s="102">
        <v>0</v>
      </c>
      <c r="E44" s="48"/>
      <c r="F44" s="85"/>
      <c r="G44" s="102">
        <v>0</v>
      </c>
      <c r="H44" s="102">
        <v>0</v>
      </c>
      <c r="I44" s="48"/>
    </row>
    <row r="45" spans="1:9" ht="18.75" x14ac:dyDescent="0.25">
      <c r="A45" s="99">
        <v>42</v>
      </c>
      <c r="B45" s="85"/>
      <c r="C45" s="102">
        <v>0</v>
      </c>
      <c r="D45" s="102">
        <v>0</v>
      </c>
      <c r="E45" s="48"/>
      <c r="F45" s="85"/>
      <c r="G45" s="102">
        <v>0</v>
      </c>
      <c r="H45" s="102">
        <v>0</v>
      </c>
      <c r="I45" s="48"/>
    </row>
    <row r="46" spans="1:9" ht="18.75" x14ac:dyDescent="0.25">
      <c r="A46" s="99">
        <v>43</v>
      </c>
      <c r="B46" s="85"/>
      <c r="C46" s="102">
        <v>0</v>
      </c>
      <c r="D46" s="102">
        <v>0</v>
      </c>
      <c r="E46" s="48"/>
      <c r="F46" s="85"/>
      <c r="G46" s="102">
        <v>0</v>
      </c>
      <c r="H46" s="102">
        <v>0</v>
      </c>
      <c r="I46" s="48"/>
    </row>
    <row r="47" spans="1:9" ht="18.75" x14ac:dyDescent="0.25">
      <c r="A47" s="99">
        <v>44</v>
      </c>
      <c r="B47" s="85"/>
      <c r="C47" s="102">
        <v>0</v>
      </c>
      <c r="D47" s="102">
        <v>0</v>
      </c>
      <c r="E47" s="48"/>
      <c r="F47" s="85"/>
      <c r="G47" s="102">
        <v>0</v>
      </c>
      <c r="H47" s="102">
        <v>0</v>
      </c>
      <c r="I47" s="48"/>
    </row>
    <row r="48" spans="1:9" ht="18.75" x14ac:dyDescent="0.25">
      <c r="A48" s="99">
        <v>45</v>
      </c>
      <c r="B48" s="85"/>
      <c r="C48" s="102">
        <v>0</v>
      </c>
      <c r="D48" s="102">
        <v>0</v>
      </c>
      <c r="E48" s="48"/>
      <c r="F48" s="85"/>
      <c r="G48" s="102">
        <v>0</v>
      </c>
      <c r="H48" s="102">
        <v>0</v>
      </c>
      <c r="I48" s="48"/>
    </row>
    <row r="49" spans="1:9" ht="18.75" x14ac:dyDescent="0.25">
      <c r="A49" s="99">
        <v>46</v>
      </c>
      <c r="B49" s="85"/>
      <c r="C49" s="102">
        <v>0</v>
      </c>
      <c r="D49" s="102">
        <v>0</v>
      </c>
      <c r="E49" s="48"/>
      <c r="F49" s="85"/>
      <c r="G49" s="102">
        <v>0</v>
      </c>
      <c r="H49" s="102">
        <v>0</v>
      </c>
      <c r="I49" s="48"/>
    </row>
    <row r="50" spans="1:9" ht="18.75" x14ac:dyDescent="0.25">
      <c r="A50" s="99">
        <v>47</v>
      </c>
      <c r="B50" s="85"/>
      <c r="C50" s="102">
        <v>0</v>
      </c>
      <c r="D50" s="102">
        <v>0</v>
      </c>
      <c r="E50" s="48"/>
      <c r="F50" s="85"/>
      <c r="G50" s="102">
        <v>0</v>
      </c>
      <c r="H50" s="102">
        <v>0</v>
      </c>
      <c r="I50" s="48"/>
    </row>
    <row r="51" spans="1:9" ht="18.75" x14ac:dyDescent="0.25">
      <c r="A51" s="99">
        <v>48</v>
      </c>
      <c r="B51" s="85"/>
      <c r="C51" s="102">
        <v>0</v>
      </c>
      <c r="D51" s="102">
        <v>0</v>
      </c>
      <c r="E51" s="48"/>
      <c r="F51" s="85"/>
      <c r="G51" s="102">
        <v>0</v>
      </c>
      <c r="H51" s="102">
        <v>0</v>
      </c>
      <c r="I51" s="48"/>
    </row>
    <row r="52" spans="1:9" ht="18.75" x14ac:dyDescent="0.25">
      <c r="A52" s="99">
        <v>49</v>
      </c>
      <c r="B52" s="85"/>
      <c r="C52" s="102">
        <v>0</v>
      </c>
      <c r="D52" s="102">
        <v>0</v>
      </c>
      <c r="E52" s="48"/>
      <c r="F52" s="85"/>
      <c r="G52" s="102">
        <v>0</v>
      </c>
      <c r="H52" s="102">
        <v>0</v>
      </c>
      <c r="I52" s="48"/>
    </row>
    <row r="53" spans="1:9" ht="18.75" x14ac:dyDescent="0.25">
      <c r="A53" s="99">
        <v>50</v>
      </c>
      <c r="B53" s="85"/>
      <c r="C53" s="102">
        <v>0</v>
      </c>
      <c r="D53" s="102">
        <v>0</v>
      </c>
      <c r="E53" s="48"/>
      <c r="F53" s="85"/>
      <c r="G53" s="102">
        <v>0</v>
      </c>
      <c r="H53" s="102">
        <v>0</v>
      </c>
      <c r="I53" s="48"/>
    </row>
    <row r="54" spans="1:9" ht="18.75" x14ac:dyDescent="0.25">
      <c r="A54" s="99">
        <v>51</v>
      </c>
      <c r="B54" s="85"/>
      <c r="C54" s="102">
        <v>0</v>
      </c>
      <c r="D54" s="102">
        <v>0</v>
      </c>
      <c r="E54" s="48"/>
      <c r="F54" s="85"/>
      <c r="G54" s="102">
        <v>0</v>
      </c>
      <c r="H54" s="102">
        <v>0</v>
      </c>
      <c r="I54" s="48"/>
    </row>
    <row r="55" spans="1:9" ht="18.75" x14ac:dyDescent="0.25">
      <c r="A55" s="99">
        <v>52</v>
      </c>
      <c r="B55" s="85"/>
      <c r="C55" s="102">
        <v>0</v>
      </c>
      <c r="D55" s="102">
        <v>0</v>
      </c>
      <c r="E55" s="48"/>
      <c r="F55" s="85"/>
      <c r="G55" s="102">
        <v>0</v>
      </c>
      <c r="H55" s="102">
        <v>0</v>
      </c>
      <c r="I55" s="48"/>
    </row>
    <row r="56" spans="1:9" ht="18.75" x14ac:dyDescent="0.25">
      <c r="A56" s="99">
        <v>53</v>
      </c>
      <c r="B56" s="85"/>
      <c r="C56" s="102">
        <v>0</v>
      </c>
      <c r="D56" s="102">
        <v>0</v>
      </c>
      <c r="E56" s="48"/>
      <c r="F56" s="85"/>
      <c r="G56" s="102">
        <v>0</v>
      </c>
      <c r="H56" s="102">
        <v>0</v>
      </c>
      <c r="I56" s="48"/>
    </row>
    <row r="57" spans="1:9" ht="18.75" x14ac:dyDescent="0.25">
      <c r="A57" s="99">
        <v>52</v>
      </c>
      <c r="B57" s="85"/>
      <c r="C57" s="102">
        <v>0</v>
      </c>
      <c r="D57" s="102">
        <v>0</v>
      </c>
      <c r="E57" s="48"/>
      <c r="F57" s="85"/>
      <c r="G57" s="102">
        <v>0</v>
      </c>
      <c r="H57" s="102">
        <v>0</v>
      </c>
      <c r="I57" s="48"/>
    </row>
    <row r="58" spans="1:9" ht="18.75" x14ac:dyDescent="0.25">
      <c r="A58" s="99">
        <v>55</v>
      </c>
      <c r="B58" s="85"/>
      <c r="C58" s="23">
        <v>0</v>
      </c>
      <c r="D58" s="23">
        <v>0</v>
      </c>
      <c r="E58" s="48"/>
      <c r="F58" s="85"/>
      <c r="G58" s="102">
        <v>0</v>
      </c>
      <c r="H58" s="102">
        <v>0</v>
      </c>
      <c r="I58" s="48"/>
    </row>
    <row r="59" spans="1:9" ht="18.75" x14ac:dyDescent="0.25">
      <c r="A59" s="407" t="s">
        <v>91</v>
      </c>
      <c r="B59" s="408"/>
      <c r="C59" s="35">
        <f>SUM(C4:C58)</f>
        <v>0</v>
      </c>
      <c r="D59" s="35">
        <f>SUM(D4:D58)</f>
        <v>3</v>
      </c>
      <c r="E59" s="52"/>
      <c r="F59" s="52"/>
      <c r="G59" s="35">
        <f>SUM(G4:G58)</f>
        <v>71</v>
      </c>
      <c r="H59" s="35">
        <f>SUM(H4:H58)</f>
        <v>609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"/>
  <sheetViews>
    <sheetView view="pageBreakPreview" topLeftCell="D16" zoomScale="70" zoomScaleNormal="80" zoomScaleSheetLayoutView="70" workbookViewId="0">
      <selection activeCell="I24" sqref="I24:N24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414" t="s">
        <v>266</v>
      </c>
      <c r="B2" s="414"/>
      <c r="C2" s="414"/>
      <c r="D2" s="414"/>
      <c r="E2" s="414"/>
      <c r="F2" s="414"/>
      <c r="G2" s="414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83" t="s">
        <v>123</v>
      </c>
      <c r="B3" s="412" t="s">
        <v>117</v>
      </c>
      <c r="C3" s="412"/>
      <c r="D3" s="383" t="s">
        <v>271</v>
      </c>
      <c r="E3" s="413" t="s">
        <v>264</v>
      </c>
      <c r="F3" s="383" t="s">
        <v>125</v>
      </c>
      <c r="G3" s="383" t="s">
        <v>126</v>
      </c>
      <c r="H3" s="383" t="s">
        <v>123</v>
      </c>
      <c r="I3" s="412" t="s">
        <v>117</v>
      </c>
      <c r="J3" s="412"/>
      <c r="K3" s="383" t="s">
        <v>270</v>
      </c>
      <c r="L3" s="413" t="s">
        <v>264</v>
      </c>
      <c r="M3" s="383" t="s">
        <v>125</v>
      </c>
      <c r="N3" s="383" t="s">
        <v>126</v>
      </c>
    </row>
    <row r="4" spans="1:14" s="5" customFormat="1" ht="76.5" customHeight="1" x14ac:dyDescent="0.25">
      <c r="A4" s="383"/>
      <c r="B4" s="50" t="s">
        <v>59</v>
      </c>
      <c r="C4" s="50" t="s">
        <v>90</v>
      </c>
      <c r="D4" s="383"/>
      <c r="E4" s="413"/>
      <c r="F4" s="383"/>
      <c r="G4" s="383"/>
      <c r="H4" s="383"/>
      <c r="I4" s="50" t="s">
        <v>59</v>
      </c>
      <c r="J4" s="50" t="s">
        <v>90</v>
      </c>
      <c r="K4" s="383"/>
      <c r="L4" s="413"/>
      <c r="M4" s="383"/>
      <c r="N4" s="383"/>
    </row>
    <row r="5" spans="1:14" ht="18.75" x14ac:dyDescent="0.3">
      <c r="A5" s="63" t="s">
        <v>237</v>
      </c>
      <c r="B5" s="35">
        <v>7</v>
      </c>
      <c r="C5" s="35">
        <v>7</v>
      </c>
      <c r="D5" s="249"/>
      <c r="E5" s="249"/>
      <c r="F5" s="35">
        <f>SUM(F6:F24)</f>
        <v>2180</v>
      </c>
      <c r="G5" s="249"/>
      <c r="H5" s="63" t="s">
        <v>124</v>
      </c>
      <c r="I5" s="35">
        <v>19</v>
      </c>
      <c r="J5" s="35">
        <v>19</v>
      </c>
      <c r="K5" s="249"/>
      <c r="L5" s="249"/>
      <c r="M5" s="35">
        <f>SUM(M6:M24)</f>
        <v>2355</v>
      </c>
      <c r="N5" s="249"/>
    </row>
    <row r="6" spans="1:14" ht="63" x14ac:dyDescent="0.25">
      <c r="A6" s="177"/>
      <c r="B6" s="176">
        <v>1</v>
      </c>
      <c r="C6" s="176">
        <v>1</v>
      </c>
      <c r="D6" s="164" t="s">
        <v>565</v>
      </c>
      <c r="E6" s="164" t="s">
        <v>566</v>
      </c>
      <c r="F6" s="309">
        <v>200</v>
      </c>
      <c r="G6" s="310" t="s">
        <v>514</v>
      </c>
      <c r="H6" s="177"/>
      <c r="I6" s="176">
        <v>1</v>
      </c>
      <c r="J6" s="176">
        <v>1</v>
      </c>
      <c r="K6" s="168" t="s">
        <v>567</v>
      </c>
      <c r="L6" s="164" t="s">
        <v>566</v>
      </c>
      <c r="M6" s="311">
        <v>400</v>
      </c>
      <c r="N6" s="312" t="s">
        <v>568</v>
      </c>
    </row>
    <row r="7" spans="1:14" ht="47.25" x14ac:dyDescent="0.25">
      <c r="A7" s="64"/>
      <c r="B7" s="21">
        <v>1</v>
      </c>
      <c r="C7" s="21">
        <v>1</v>
      </c>
      <c r="D7" s="164" t="s">
        <v>569</v>
      </c>
      <c r="E7" s="164" t="s">
        <v>566</v>
      </c>
      <c r="F7" s="313">
        <v>200</v>
      </c>
      <c r="G7" s="179" t="s">
        <v>517</v>
      </c>
      <c r="H7" s="64"/>
      <c r="I7" s="21">
        <v>1</v>
      </c>
      <c r="J7" s="21">
        <v>1</v>
      </c>
      <c r="K7" s="168" t="s">
        <v>570</v>
      </c>
      <c r="L7" s="164" t="s">
        <v>566</v>
      </c>
      <c r="M7" s="314">
        <v>120</v>
      </c>
      <c r="N7" s="315" t="s">
        <v>517</v>
      </c>
    </row>
    <row r="8" spans="1:14" ht="63" x14ac:dyDescent="0.25">
      <c r="A8" s="64"/>
      <c r="B8" s="21">
        <v>1</v>
      </c>
      <c r="C8" s="21">
        <v>1</v>
      </c>
      <c r="D8" s="164" t="s">
        <v>607</v>
      </c>
      <c r="E8" s="316" t="s">
        <v>61</v>
      </c>
      <c r="F8" s="317">
        <v>1000</v>
      </c>
      <c r="G8" s="318" t="s">
        <v>568</v>
      </c>
      <c r="H8" s="64"/>
      <c r="I8" s="21">
        <v>1</v>
      </c>
      <c r="J8" s="21">
        <v>1</v>
      </c>
      <c r="K8" s="322" t="s">
        <v>571</v>
      </c>
      <c r="L8" s="319" t="s">
        <v>566</v>
      </c>
      <c r="M8" s="314">
        <v>120</v>
      </c>
      <c r="N8" s="312" t="s">
        <v>572</v>
      </c>
    </row>
    <row r="9" spans="1:14" ht="63" x14ac:dyDescent="0.25">
      <c r="A9" s="64"/>
      <c r="B9" s="21">
        <v>1</v>
      </c>
      <c r="C9" s="21">
        <v>1</v>
      </c>
      <c r="D9" s="170" t="s">
        <v>573</v>
      </c>
      <c r="E9" s="320" t="s">
        <v>61</v>
      </c>
      <c r="F9" s="317">
        <v>180</v>
      </c>
      <c r="G9" s="318" t="s">
        <v>568</v>
      </c>
      <c r="H9" s="64"/>
      <c r="I9" s="21">
        <v>1</v>
      </c>
      <c r="J9" s="21">
        <v>1</v>
      </c>
      <c r="K9" s="320" t="s">
        <v>574</v>
      </c>
      <c r="L9" s="320" t="s">
        <v>241</v>
      </c>
      <c r="M9" s="321">
        <v>70</v>
      </c>
      <c r="N9" s="312" t="s">
        <v>575</v>
      </c>
    </row>
    <row r="10" spans="1:14" ht="157.5" x14ac:dyDescent="0.25">
      <c r="A10" s="64"/>
      <c r="B10" s="21">
        <v>1</v>
      </c>
      <c r="C10" s="21">
        <v>1</v>
      </c>
      <c r="D10" s="170" t="s">
        <v>576</v>
      </c>
      <c r="E10" s="320" t="s">
        <v>577</v>
      </c>
      <c r="F10" s="317">
        <v>150</v>
      </c>
      <c r="G10" s="318" t="s">
        <v>578</v>
      </c>
      <c r="H10" s="64"/>
      <c r="I10" s="21">
        <v>1</v>
      </c>
      <c r="J10" s="21">
        <v>1</v>
      </c>
      <c r="K10" s="322" t="s">
        <v>579</v>
      </c>
      <c r="L10" s="320" t="s">
        <v>241</v>
      </c>
      <c r="M10" s="314">
        <v>110</v>
      </c>
      <c r="N10" s="315" t="s">
        <v>514</v>
      </c>
    </row>
    <row r="11" spans="1:14" ht="47.25" x14ac:dyDescent="0.25">
      <c r="A11" s="64"/>
      <c r="B11" s="21">
        <v>1</v>
      </c>
      <c r="C11" s="21">
        <v>1</v>
      </c>
      <c r="D11" s="164" t="s">
        <v>580</v>
      </c>
      <c r="E11" s="320" t="s">
        <v>71</v>
      </c>
      <c r="F11" s="317">
        <v>150</v>
      </c>
      <c r="G11" s="318" t="s">
        <v>581</v>
      </c>
      <c r="H11" s="64"/>
      <c r="I11" s="21">
        <v>1</v>
      </c>
      <c r="J11" s="21">
        <v>1</v>
      </c>
      <c r="K11" s="257" t="s">
        <v>582</v>
      </c>
      <c r="L11" s="320" t="s">
        <v>241</v>
      </c>
      <c r="M11" s="314">
        <v>130</v>
      </c>
      <c r="N11" s="315" t="s">
        <v>583</v>
      </c>
    </row>
    <row r="12" spans="1:14" ht="47.25" x14ac:dyDescent="0.25">
      <c r="A12" s="64"/>
      <c r="B12" s="21">
        <v>1</v>
      </c>
      <c r="C12" s="21">
        <v>1</v>
      </c>
      <c r="D12" s="164" t="s">
        <v>584</v>
      </c>
      <c r="E12" s="333" t="s">
        <v>566</v>
      </c>
      <c r="F12" s="313">
        <v>300</v>
      </c>
      <c r="G12" s="179" t="s">
        <v>517</v>
      </c>
      <c r="H12" s="64"/>
      <c r="I12" s="21">
        <v>1</v>
      </c>
      <c r="J12" s="21">
        <v>1</v>
      </c>
      <c r="K12" s="257" t="s">
        <v>585</v>
      </c>
      <c r="L12" s="320" t="s">
        <v>241</v>
      </c>
      <c r="M12" s="314">
        <v>200</v>
      </c>
      <c r="N12" s="312" t="s">
        <v>586</v>
      </c>
    </row>
    <row r="13" spans="1:14" ht="47.25" x14ac:dyDescent="0.25">
      <c r="A13" s="64"/>
      <c r="B13" s="21">
        <v>0</v>
      </c>
      <c r="C13" s="21">
        <v>0</v>
      </c>
      <c r="D13" s="170"/>
      <c r="E13" s="170"/>
      <c r="F13" s="323">
        <v>0</v>
      </c>
      <c r="G13" s="315"/>
      <c r="H13" s="64"/>
      <c r="I13" s="21">
        <v>1</v>
      </c>
      <c r="J13" s="21">
        <v>1</v>
      </c>
      <c r="K13" s="168" t="s">
        <v>587</v>
      </c>
      <c r="L13" s="320" t="s">
        <v>241</v>
      </c>
      <c r="M13" s="314">
        <v>150</v>
      </c>
      <c r="N13" s="315" t="s">
        <v>583</v>
      </c>
    </row>
    <row r="14" spans="1:14" ht="63" x14ac:dyDescent="0.25">
      <c r="A14" s="64"/>
      <c r="B14" s="21">
        <v>0</v>
      </c>
      <c r="C14" s="21">
        <v>0</v>
      </c>
      <c r="D14" s="170"/>
      <c r="E14" s="170"/>
      <c r="F14" s="323">
        <v>0</v>
      </c>
      <c r="G14" s="315"/>
      <c r="H14" s="64"/>
      <c r="I14" s="21">
        <v>1</v>
      </c>
      <c r="J14" s="21">
        <v>1</v>
      </c>
      <c r="K14" s="257" t="s">
        <v>588</v>
      </c>
      <c r="L14" s="320" t="s">
        <v>61</v>
      </c>
      <c r="M14" s="314">
        <v>80</v>
      </c>
      <c r="N14" s="324" t="s">
        <v>589</v>
      </c>
    </row>
    <row r="15" spans="1:14" ht="47.25" x14ac:dyDescent="0.25">
      <c r="A15" s="64"/>
      <c r="B15" s="21">
        <v>0</v>
      </c>
      <c r="C15" s="21">
        <v>0</v>
      </c>
      <c r="D15" s="170"/>
      <c r="E15" s="170"/>
      <c r="F15" s="313">
        <v>0</v>
      </c>
      <c r="G15" s="179"/>
      <c r="H15" s="64"/>
      <c r="I15" s="21">
        <v>1</v>
      </c>
      <c r="J15" s="21">
        <v>1</v>
      </c>
      <c r="K15" s="170" t="s">
        <v>590</v>
      </c>
      <c r="L15" s="320" t="s">
        <v>61</v>
      </c>
      <c r="M15" s="323">
        <v>75</v>
      </c>
      <c r="N15" s="315" t="s">
        <v>514</v>
      </c>
    </row>
    <row r="16" spans="1:14" ht="47.25" x14ac:dyDescent="0.25">
      <c r="A16" s="64"/>
      <c r="B16" s="21">
        <v>0</v>
      </c>
      <c r="C16" s="21">
        <v>0</v>
      </c>
      <c r="D16" s="170"/>
      <c r="E16" s="170"/>
      <c r="F16" s="313">
        <v>0</v>
      </c>
      <c r="G16" s="179"/>
      <c r="H16" s="64"/>
      <c r="I16" s="21">
        <v>1</v>
      </c>
      <c r="J16" s="21">
        <v>1</v>
      </c>
      <c r="K16" s="322" t="s">
        <v>591</v>
      </c>
      <c r="L16" s="320" t="s">
        <v>61</v>
      </c>
      <c r="M16" s="314">
        <v>150</v>
      </c>
      <c r="N16" s="312" t="s">
        <v>568</v>
      </c>
    </row>
    <row r="17" spans="1:14" ht="47.25" x14ac:dyDescent="0.25">
      <c r="A17" s="64"/>
      <c r="B17" s="21">
        <v>0</v>
      </c>
      <c r="C17" s="21">
        <v>0</v>
      </c>
      <c r="D17" s="170"/>
      <c r="E17" s="170"/>
      <c r="F17" s="313">
        <v>0</v>
      </c>
      <c r="G17" s="179"/>
      <c r="H17" s="64"/>
      <c r="I17" s="21">
        <v>1</v>
      </c>
      <c r="J17" s="21">
        <v>1</v>
      </c>
      <c r="K17" s="322" t="s">
        <v>592</v>
      </c>
      <c r="L17" s="320" t="s">
        <v>61</v>
      </c>
      <c r="M17" s="323">
        <v>90</v>
      </c>
      <c r="N17" s="325" t="s">
        <v>593</v>
      </c>
    </row>
    <row r="18" spans="1:14" ht="47.25" x14ac:dyDescent="0.25">
      <c r="A18" s="64"/>
      <c r="B18" s="21">
        <v>0</v>
      </c>
      <c r="C18" s="21">
        <v>0</v>
      </c>
      <c r="D18" s="68"/>
      <c r="E18" s="99"/>
      <c r="F18" s="21">
        <v>0</v>
      </c>
      <c r="G18" s="99"/>
      <c r="H18" s="64"/>
      <c r="I18" s="21">
        <v>1</v>
      </c>
      <c r="J18" s="21">
        <v>1</v>
      </c>
      <c r="K18" s="170" t="s">
        <v>594</v>
      </c>
      <c r="L18" s="320" t="s">
        <v>61</v>
      </c>
      <c r="M18" s="323">
        <v>70</v>
      </c>
      <c r="N18" s="315" t="s">
        <v>595</v>
      </c>
    </row>
    <row r="19" spans="1:14" ht="47.25" x14ac:dyDescent="0.25">
      <c r="A19" s="64"/>
      <c r="B19" s="21">
        <v>0</v>
      </c>
      <c r="C19" s="21">
        <v>0</v>
      </c>
      <c r="D19" s="68"/>
      <c r="E19" s="99"/>
      <c r="F19" s="21">
        <v>0</v>
      </c>
      <c r="G19" s="99"/>
      <c r="H19" s="64"/>
      <c r="I19" s="21">
        <v>1</v>
      </c>
      <c r="J19" s="21">
        <v>1</v>
      </c>
      <c r="K19" s="257" t="s">
        <v>596</v>
      </c>
      <c r="L19" s="320" t="s">
        <v>61</v>
      </c>
      <c r="M19" s="314">
        <v>80</v>
      </c>
      <c r="N19" s="324" t="s">
        <v>597</v>
      </c>
    </row>
    <row r="20" spans="1:14" ht="47.25" x14ac:dyDescent="0.25">
      <c r="A20" s="64"/>
      <c r="B20" s="21">
        <v>0</v>
      </c>
      <c r="C20" s="21">
        <v>0</v>
      </c>
      <c r="D20" s="68"/>
      <c r="E20" s="99"/>
      <c r="F20" s="21">
        <v>0</v>
      </c>
      <c r="G20" s="99"/>
      <c r="H20" s="64"/>
      <c r="I20" s="21">
        <v>1</v>
      </c>
      <c r="J20" s="21">
        <v>1</v>
      </c>
      <c r="K20" s="320" t="s">
        <v>598</v>
      </c>
      <c r="L20" s="326" t="s">
        <v>69</v>
      </c>
      <c r="M20" s="321">
        <v>70</v>
      </c>
      <c r="N20" s="312" t="s">
        <v>599</v>
      </c>
    </row>
    <row r="21" spans="1:14" ht="110.25" x14ac:dyDescent="0.25">
      <c r="A21" s="64"/>
      <c r="B21" s="21">
        <v>0</v>
      </c>
      <c r="C21" s="21">
        <v>0</v>
      </c>
      <c r="D21" s="68"/>
      <c r="E21" s="99"/>
      <c r="F21" s="21">
        <v>0</v>
      </c>
      <c r="G21" s="99"/>
      <c r="H21" s="64"/>
      <c r="I21" s="21">
        <v>1</v>
      </c>
      <c r="J21" s="21">
        <v>1</v>
      </c>
      <c r="K21" s="322" t="s">
        <v>600</v>
      </c>
      <c r="L21" s="170" t="s">
        <v>601</v>
      </c>
      <c r="M21" s="327">
        <v>200</v>
      </c>
      <c r="N21" s="315" t="s">
        <v>583</v>
      </c>
    </row>
    <row r="22" spans="1:14" ht="47.25" x14ac:dyDescent="0.25">
      <c r="A22" s="64"/>
      <c r="B22" s="21">
        <v>0</v>
      </c>
      <c r="C22" s="21">
        <v>0</v>
      </c>
      <c r="D22" s="68"/>
      <c r="E22" s="99"/>
      <c r="F22" s="21">
        <v>0</v>
      </c>
      <c r="G22" s="99"/>
      <c r="H22" s="64"/>
      <c r="I22" s="21">
        <v>1</v>
      </c>
      <c r="J22" s="21">
        <v>1</v>
      </c>
      <c r="K22" s="170" t="s">
        <v>602</v>
      </c>
      <c r="L22" s="170" t="s">
        <v>601</v>
      </c>
      <c r="M22" s="323">
        <v>90</v>
      </c>
      <c r="N22" s="315" t="s">
        <v>514</v>
      </c>
    </row>
    <row r="23" spans="1:14" ht="31.5" x14ac:dyDescent="0.25">
      <c r="A23" s="64"/>
      <c r="B23" s="21">
        <v>0</v>
      </c>
      <c r="C23" s="21">
        <v>0</v>
      </c>
      <c r="D23" s="68"/>
      <c r="E23" s="99"/>
      <c r="F23" s="21">
        <v>0</v>
      </c>
      <c r="G23" s="99"/>
      <c r="H23" s="64"/>
      <c r="I23" s="21">
        <v>1</v>
      </c>
      <c r="J23" s="21">
        <v>1</v>
      </c>
      <c r="K23" s="168" t="s">
        <v>603</v>
      </c>
      <c r="L23" s="170" t="s">
        <v>601</v>
      </c>
      <c r="M23" s="314">
        <v>90</v>
      </c>
      <c r="N23" s="315" t="s">
        <v>604</v>
      </c>
    </row>
    <row r="24" spans="1:14" ht="47.25" x14ac:dyDescent="0.25">
      <c r="A24" s="64"/>
      <c r="B24" s="21">
        <v>0</v>
      </c>
      <c r="C24" s="21">
        <v>0</v>
      </c>
      <c r="D24" s="68"/>
      <c r="E24" s="99"/>
      <c r="F24" s="21">
        <v>0</v>
      </c>
      <c r="G24" s="99"/>
      <c r="H24" s="64"/>
      <c r="I24" s="21">
        <v>1</v>
      </c>
      <c r="J24" s="21">
        <v>1</v>
      </c>
      <c r="K24" s="170" t="s">
        <v>605</v>
      </c>
      <c r="L24" s="320" t="s">
        <v>72</v>
      </c>
      <c r="M24" s="323">
        <v>60</v>
      </c>
      <c r="N24" s="315" t="s">
        <v>606</v>
      </c>
    </row>
    <row r="25" spans="1:14" ht="18.75" x14ac:dyDescent="0.3">
      <c r="B25" s="2"/>
      <c r="C25" s="2"/>
      <c r="D25" s="1"/>
      <c r="E25" s="1"/>
      <c r="F25" s="1"/>
      <c r="G25" s="1"/>
      <c r="L25" s="3"/>
      <c r="M25" s="248"/>
      <c r="N25" s="3"/>
    </row>
    <row r="26" spans="1:14" ht="18.75" x14ac:dyDescent="0.3">
      <c r="B26" s="2"/>
      <c r="C26" s="2"/>
      <c r="D26" s="1"/>
      <c r="E26" s="1"/>
      <c r="F26" s="1"/>
      <c r="G26" s="1"/>
      <c r="L26" s="3"/>
      <c r="M26" s="248"/>
      <c r="N26" s="3"/>
    </row>
    <row r="27" spans="1:14" ht="18.75" x14ac:dyDescent="0.3">
      <c r="B27" s="2"/>
      <c r="C27" s="2"/>
      <c r="D27" s="1"/>
      <c r="E27" s="1"/>
      <c r="F27" s="1"/>
      <c r="G27" s="1"/>
      <c r="L27" s="3"/>
      <c r="M27" s="3"/>
      <c r="N27" s="3"/>
    </row>
    <row r="28" spans="1:14" ht="18.75" x14ac:dyDescent="0.3">
      <c r="B28" s="2"/>
      <c r="C28" s="2"/>
      <c r="D28" s="1"/>
      <c r="E28" s="1"/>
      <c r="F28" s="1"/>
      <c r="G28" s="1"/>
      <c r="M28" s="3"/>
      <c r="N28" s="3"/>
    </row>
    <row r="29" spans="1:14" ht="18.75" x14ac:dyDescent="0.3">
      <c r="B29" s="2"/>
      <c r="C29" s="2"/>
      <c r="D29" s="1"/>
      <c r="E29" s="1"/>
      <c r="F29" s="1"/>
      <c r="G29" s="1"/>
    </row>
    <row r="30" spans="1:14" ht="18.75" x14ac:dyDescent="0.3">
      <c r="B30" s="2"/>
      <c r="C30" s="2"/>
      <c r="D30" s="1"/>
      <c r="E30" s="1"/>
      <c r="F30" s="1"/>
      <c r="G30" s="1"/>
    </row>
    <row r="31" spans="1:14" ht="18.75" x14ac:dyDescent="0.3">
      <c r="B31" s="2"/>
      <c r="C31" s="2"/>
      <c r="D31" s="1"/>
      <c r="E31" s="1"/>
      <c r="F31" s="1"/>
      <c r="G31" s="1"/>
    </row>
    <row r="32" spans="1:14" ht="18.75" x14ac:dyDescent="0.3">
      <c r="B32" s="2"/>
      <c r="C32" s="2"/>
      <c r="D32" s="1"/>
      <c r="E32" s="1"/>
      <c r="F32" s="1"/>
      <c r="G32" s="1"/>
    </row>
    <row r="33" spans="2:7" ht="18.75" x14ac:dyDescent="0.3">
      <c r="B33" s="2"/>
      <c r="C33" s="2"/>
      <c r="D33" s="1"/>
      <c r="E33" s="1"/>
      <c r="F33" s="1"/>
      <c r="G33" s="1"/>
    </row>
    <row r="34" spans="2:7" ht="18.75" x14ac:dyDescent="0.3">
      <c r="B34" s="2"/>
      <c r="C34" s="2"/>
      <c r="D34" s="1"/>
      <c r="E34" s="1"/>
      <c r="F34" s="1"/>
      <c r="G34" s="1"/>
    </row>
    <row r="35" spans="2:7" ht="18.75" x14ac:dyDescent="0.3">
      <c r="B35" s="2"/>
      <c r="C35" s="2"/>
      <c r="D35" s="1"/>
      <c r="E35" s="1"/>
      <c r="F35" s="1"/>
      <c r="G35" s="1"/>
    </row>
    <row r="36" spans="2:7" ht="18.75" x14ac:dyDescent="0.3">
      <c r="B36" s="2"/>
      <c r="C36" s="2"/>
      <c r="D36" s="1"/>
      <c r="E36" s="1"/>
      <c r="F36" s="1"/>
      <c r="G36" s="1"/>
    </row>
    <row r="37" spans="2:7" ht="18.75" x14ac:dyDescent="0.3">
      <c r="B37" s="2"/>
      <c r="C37" s="2"/>
      <c r="D37" s="1"/>
      <c r="E37" s="1"/>
      <c r="F37" s="1"/>
      <c r="G37" s="1"/>
    </row>
    <row r="38" spans="2:7" ht="18.75" x14ac:dyDescent="0.3">
      <c r="B38" s="2"/>
      <c r="C38" s="2"/>
      <c r="D38" s="1"/>
      <c r="E38" s="1"/>
      <c r="F38" s="1"/>
      <c r="G38" s="1"/>
    </row>
    <row r="39" spans="2:7" ht="18.75" x14ac:dyDescent="0.3">
      <c r="B39" s="2"/>
      <c r="C39" s="2"/>
      <c r="D39" s="1"/>
      <c r="E39" s="1"/>
      <c r="F39" s="1"/>
      <c r="G39" s="1"/>
    </row>
    <row r="40" spans="2:7" ht="18.75" x14ac:dyDescent="0.3">
      <c r="B40" s="2"/>
      <c r="C40" s="2"/>
      <c r="D40" s="1"/>
      <c r="E40" s="1"/>
      <c r="F40" s="1"/>
      <c r="G40" s="1"/>
    </row>
    <row r="41" spans="2:7" ht="18.75" x14ac:dyDescent="0.3">
      <c r="B41" s="2"/>
      <c r="C41" s="2"/>
      <c r="D41" s="1"/>
      <c r="E41" s="1"/>
      <c r="F41" s="1"/>
      <c r="G41" s="1"/>
    </row>
    <row r="42" spans="2:7" ht="18.75" x14ac:dyDescent="0.3">
      <c r="B42" s="2"/>
      <c r="C42" s="2"/>
      <c r="D42" s="1"/>
      <c r="E42" s="1"/>
      <c r="F42" s="1"/>
      <c r="G42" s="1"/>
    </row>
    <row r="43" spans="2:7" ht="18.75" x14ac:dyDescent="0.3">
      <c r="B43" s="2"/>
      <c r="C43" s="2"/>
      <c r="D43" s="1"/>
      <c r="E43" s="1"/>
      <c r="F43" s="1"/>
      <c r="G43" s="1"/>
    </row>
    <row r="44" spans="2:7" ht="18.75" x14ac:dyDescent="0.3">
      <c r="B44" s="2"/>
      <c r="C44" s="2"/>
      <c r="D44" s="1"/>
      <c r="E44" s="1"/>
      <c r="F44" s="1"/>
      <c r="G44" s="1"/>
    </row>
    <row r="45" spans="2:7" ht="18.75" x14ac:dyDescent="0.3">
      <c r="B45" s="2"/>
      <c r="C45" s="2"/>
      <c r="D45" s="1"/>
      <c r="E45" s="1"/>
      <c r="F45" s="1"/>
      <c r="G45" s="1"/>
    </row>
    <row r="46" spans="2:7" ht="18.75" x14ac:dyDescent="0.3">
      <c r="B46" s="2"/>
      <c r="C46" s="2"/>
      <c r="D46" s="1"/>
      <c r="E46" s="1"/>
      <c r="F46" s="1"/>
      <c r="G46" s="1"/>
    </row>
    <row r="47" spans="2:7" ht="18.75" x14ac:dyDescent="0.3">
      <c r="B47" s="2"/>
      <c r="C47" s="2"/>
      <c r="D47" s="1"/>
      <c r="E47" s="1"/>
      <c r="F47" s="1"/>
      <c r="G47" s="1"/>
    </row>
    <row r="48" spans="2:7" ht="18.75" x14ac:dyDescent="0.3">
      <c r="B48" s="2"/>
      <c r="C48" s="2"/>
      <c r="D48" s="1"/>
      <c r="E48" s="1"/>
      <c r="F48" s="1"/>
      <c r="G48" s="1"/>
    </row>
    <row r="49" spans="2:7" ht="18.75" x14ac:dyDescent="0.3">
      <c r="B49" s="2"/>
      <c r="C49" s="2"/>
      <c r="D49" s="1"/>
      <c r="E49" s="1"/>
      <c r="F49" s="1"/>
      <c r="G49" s="1"/>
    </row>
    <row r="50" spans="2:7" ht="18.75" x14ac:dyDescent="0.3">
      <c r="B50" s="2"/>
      <c r="C50" s="2"/>
      <c r="D50" s="1"/>
      <c r="E50" s="1"/>
      <c r="F50" s="1"/>
      <c r="G50" s="1"/>
    </row>
    <row r="51" spans="2:7" ht="18.75" x14ac:dyDescent="0.3">
      <c r="B51" s="2"/>
      <c r="C51" s="2"/>
      <c r="D51" s="1"/>
      <c r="E51" s="1"/>
      <c r="F51" s="1"/>
      <c r="G51" s="1"/>
    </row>
    <row r="52" spans="2:7" ht="18.75" x14ac:dyDescent="0.3">
      <c r="B52" s="2"/>
      <c r="C52" s="2"/>
      <c r="D52" s="1"/>
      <c r="E52" s="1"/>
      <c r="F52" s="1"/>
      <c r="G52" s="1"/>
    </row>
    <row r="53" spans="2:7" ht="18.75" x14ac:dyDescent="0.3">
      <c r="B53" s="2"/>
      <c r="C53" s="2"/>
      <c r="D53" s="1"/>
      <c r="E53" s="1"/>
      <c r="F53" s="1"/>
      <c r="G53" s="1"/>
    </row>
    <row r="54" spans="2:7" ht="18.75" x14ac:dyDescent="0.3">
      <c r="B54" s="2"/>
      <c r="C54" s="2"/>
      <c r="D54" s="1"/>
      <c r="E54" s="1"/>
      <c r="F54" s="1"/>
      <c r="G54" s="1"/>
    </row>
    <row r="55" spans="2:7" ht="18.75" x14ac:dyDescent="0.3">
      <c r="B55" s="2"/>
      <c r="C55" s="2"/>
      <c r="D55" s="1"/>
      <c r="E55" s="1"/>
      <c r="F55" s="1"/>
      <c r="G55" s="1"/>
    </row>
    <row r="56" spans="2:7" ht="18.75" x14ac:dyDescent="0.3">
      <c r="B56" s="2"/>
      <c r="C56" s="2"/>
      <c r="D56" s="1"/>
      <c r="E56" s="1"/>
      <c r="F56" s="1"/>
      <c r="G56" s="1"/>
    </row>
    <row r="57" spans="2:7" ht="18.75" x14ac:dyDescent="0.3">
      <c r="B57" s="2"/>
      <c r="C57" s="2"/>
      <c r="D57" s="1"/>
      <c r="E57" s="1"/>
      <c r="F57" s="1"/>
      <c r="G57" s="1"/>
    </row>
    <row r="58" spans="2:7" ht="18.75" x14ac:dyDescent="0.3">
      <c r="B58" s="2"/>
      <c r="C58" s="2"/>
      <c r="D58" s="1"/>
      <c r="E58" s="1"/>
      <c r="F58" s="1"/>
      <c r="G58" s="1"/>
    </row>
    <row r="59" spans="2:7" ht="18.75" x14ac:dyDescent="0.3">
      <c r="B59" s="2"/>
      <c r="C59" s="2"/>
      <c r="D59" s="1"/>
      <c r="E59" s="1"/>
      <c r="F59" s="1"/>
      <c r="G59" s="1"/>
    </row>
    <row r="60" spans="2:7" ht="18.75" x14ac:dyDescent="0.3">
      <c r="B60" s="2"/>
      <c r="C60" s="2"/>
      <c r="D60" s="1"/>
      <c r="E60" s="1"/>
      <c r="F60" s="1"/>
      <c r="G60" s="1"/>
    </row>
    <row r="61" spans="2:7" ht="18.75" x14ac:dyDescent="0.3">
      <c r="B61" s="2"/>
      <c r="C61" s="2"/>
      <c r="D61" s="1"/>
      <c r="E61" s="1"/>
      <c r="F61" s="1"/>
      <c r="G61" s="1"/>
    </row>
    <row r="62" spans="2:7" ht="18.75" x14ac:dyDescent="0.3">
      <c r="B62" s="2"/>
      <c r="C62" s="2"/>
      <c r="D62" s="1"/>
      <c r="E62" s="1"/>
      <c r="F62" s="1"/>
      <c r="G62" s="1"/>
    </row>
    <row r="63" spans="2:7" ht="18.75" x14ac:dyDescent="0.3">
      <c r="B63" s="2"/>
      <c r="C63" s="2"/>
      <c r="D63" s="1"/>
      <c r="E63" s="1"/>
      <c r="F63" s="1"/>
      <c r="G63" s="1"/>
    </row>
    <row r="64" spans="2:7" ht="18.75" x14ac:dyDescent="0.3">
      <c r="B64" s="2"/>
      <c r="C64" s="2"/>
      <c r="D64" s="1"/>
      <c r="E64" s="1"/>
      <c r="F64" s="1"/>
      <c r="G64" s="1"/>
    </row>
    <row r="65" spans="2:7" ht="18.75" x14ac:dyDescent="0.3">
      <c r="B65" s="2"/>
      <c r="C65" s="2"/>
      <c r="D65" s="1"/>
      <c r="E65" s="1"/>
      <c r="F65" s="1"/>
      <c r="G65" s="1"/>
    </row>
    <row r="66" spans="2:7" ht="18.75" x14ac:dyDescent="0.3">
      <c r="B66" s="2"/>
      <c r="C66" s="2"/>
      <c r="D66" s="1"/>
      <c r="E66" s="1"/>
      <c r="F66" s="1"/>
      <c r="G66" s="1"/>
    </row>
    <row r="67" spans="2:7" ht="18.75" x14ac:dyDescent="0.3">
      <c r="B67" s="2"/>
      <c r="C67" s="2"/>
      <c r="D67" s="1"/>
      <c r="E67" s="1"/>
      <c r="F67" s="1"/>
      <c r="G67" s="1"/>
    </row>
    <row r="68" spans="2:7" ht="18.75" x14ac:dyDescent="0.3">
      <c r="B68" s="2"/>
      <c r="C68" s="2"/>
      <c r="D68" s="1"/>
      <c r="E68" s="1"/>
      <c r="F68" s="1"/>
      <c r="G68" s="1"/>
    </row>
    <row r="69" spans="2:7" ht="18.75" x14ac:dyDescent="0.3">
      <c r="B69" s="2"/>
      <c r="C69" s="2"/>
      <c r="D69" s="1"/>
      <c r="E69" s="1"/>
      <c r="F69" s="1"/>
      <c r="G69" s="1"/>
    </row>
    <row r="70" spans="2:7" ht="18.75" x14ac:dyDescent="0.3">
      <c r="B70" s="2"/>
      <c r="C70" s="2"/>
      <c r="D70" s="1"/>
      <c r="E70" s="1"/>
      <c r="F70" s="1"/>
      <c r="G70" s="1"/>
    </row>
    <row r="71" spans="2:7" ht="18.75" x14ac:dyDescent="0.3">
      <c r="B71" s="2"/>
      <c r="C71" s="2"/>
      <c r="D71" s="1"/>
      <c r="E71" s="1"/>
      <c r="F71" s="1"/>
      <c r="G71" s="1"/>
    </row>
    <row r="72" spans="2:7" ht="18.75" x14ac:dyDescent="0.3">
      <c r="B72" s="2"/>
      <c r="C72" s="2"/>
      <c r="D72" s="1"/>
      <c r="E72" s="1"/>
      <c r="F72" s="1"/>
      <c r="G72" s="1"/>
    </row>
    <row r="73" spans="2:7" ht="18.75" x14ac:dyDescent="0.3">
      <c r="B73" s="2"/>
      <c r="C73" s="2"/>
      <c r="D73" s="1"/>
      <c r="E73" s="1"/>
      <c r="F73" s="1"/>
      <c r="G73" s="1"/>
    </row>
    <row r="74" spans="2:7" ht="18.75" x14ac:dyDescent="0.3">
      <c r="B74" s="2"/>
      <c r="C74" s="2"/>
      <c r="D74" s="1"/>
      <c r="E74" s="1"/>
      <c r="F74" s="1"/>
      <c r="G74" s="1"/>
    </row>
    <row r="75" spans="2:7" ht="18.75" x14ac:dyDescent="0.3">
      <c r="B75" s="2"/>
      <c r="C75" s="2"/>
      <c r="D75" s="1"/>
      <c r="E75" s="1"/>
      <c r="F75" s="1"/>
      <c r="G75" s="1"/>
    </row>
    <row r="76" spans="2:7" ht="18.75" x14ac:dyDescent="0.3">
      <c r="B76" s="2"/>
      <c r="C76" s="2"/>
      <c r="D76" s="1"/>
      <c r="E76" s="1"/>
      <c r="F76" s="1"/>
      <c r="G76" s="1"/>
    </row>
    <row r="77" spans="2:7" ht="18.75" x14ac:dyDescent="0.3">
      <c r="B77" s="2"/>
      <c r="C77" s="2"/>
      <c r="D77" s="1"/>
      <c r="E77" s="1"/>
      <c r="F77" s="1"/>
      <c r="G77" s="1"/>
    </row>
    <row r="78" spans="2:7" ht="18.75" x14ac:dyDescent="0.3">
      <c r="B78" s="2"/>
      <c r="C78" s="2"/>
      <c r="D78" s="1"/>
      <c r="E78" s="1"/>
      <c r="F78" s="1"/>
      <c r="G78" s="1"/>
    </row>
    <row r="79" spans="2:7" ht="18.75" x14ac:dyDescent="0.3">
      <c r="B79" s="2"/>
      <c r="C79" s="2"/>
      <c r="D79" s="1"/>
      <c r="E79" s="1"/>
      <c r="F79" s="1"/>
      <c r="G79" s="1"/>
    </row>
    <row r="80" spans="2:7" ht="18.75" x14ac:dyDescent="0.3">
      <c r="B80" s="2"/>
      <c r="C80" s="2"/>
      <c r="D80" s="1"/>
      <c r="E80" s="1"/>
      <c r="F80" s="1"/>
      <c r="G80" s="1"/>
    </row>
    <row r="81" spans="2:7" ht="18.75" x14ac:dyDescent="0.3">
      <c r="B81" s="2"/>
      <c r="C81" s="2"/>
      <c r="D81" s="1"/>
      <c r="E81" s="1"/>
      <c r="F81" s="1"/>
      <c r="G81" s="1"/>
    </row>
    <row r="82" spans="2:7" ht="18.75" x14ac:dyDescent="0.3">
      <c r="B82" s="2"/>
      <c r="C82" s="2"/>
      <c r="D82" s="1"/>
      <c r="E82" s="1"/>
      <c r="F82" s="1"/>
      <c r="G82" s="1"/>
    </row>
    <row r="83" spans="2:7" ht="18.75" x14ac:dyDescent="0.3">
      <c r="B83" s="2"/>
      <c r="C83" s="2"/>
      <c r="D83" s="1"/>
      <c r="E83" s="1"/>
      <c r="F83" s="1"/>
      <c r="G83" s="1"/>
    </row>
    <row r="84" spans="2:7" ht="18.75" x14ac:dyDescent="0.3">
      <c r="B84" s="2"/>
      <c r="C84" s="2"/>
      <c r="D84" s="1"/>
      <c r="E84" s="1"/>
      <c r="F84" s="1"/>
      <c r="G84" s="1"/>
    </row>
    <row r="85" spans="2:7" ht="18.75" x14ac:dyDescent="0.3">
      <c r="B85" s="2"/>
      <c r="C85" s="2"/>
      <c r="D85" s="1"/>
      <c r="E85" s="1"/>
      <c r="F85" s="1"/>
      <c r="G85" s="1"/>
    </row>
    <row r="86" spans="2:7" ht="18.75" x14ac:dyDescent="0.3">
      <c r="B86" s="2"/>
      <c r="C86" s="2"/>
      <c r="D86" s="1"/>
      <c r="E86" s="1"/>
      <c r="F86" s="1"/>
      <c r="G86" s="1"/>
    </row>
    <row r="87" spans="2:7" ht="18.75" x14ac:dyDescent="0.3">
      <c r="B87" s="2"/>
      <c r="C87" s="2"/>
      <c r="D87" s="1"/>
      <c r="E87" s="1"/>
      <c r="F87" s="1"/>
      <c r="G87" s="1"/>
    </row>
    <row r="88" spans="2:7" ht="18.75" x14ac:dyDescent="0.3">
      <c r="B88" s="2"/>
      <c r="C88" s="2"/>
      <c r="D88" s="1"/>
      <c r="E88" s="1"/>
      <c r="F88" s="1"/>
      <c r="G88" s="1"/>
    </row>
    <row r="89" spans="2:7" ht="18.75" x14ac:dyDescent="0.3">
      <c r="B89" s="2"/>
      <c r="C89" s="2"/>
      <c r="D89" s="1"/>
      <c r="E89" s="1"/>
      <c r="F89" s="1"/>
      <c r="G89" s="1"/>
    </row>
    <row r="90" spans="2:7" ht="18.75" x14ac:dyDescent="0.3">
      <c r="B90" s="2"/>
      <c r="C90" s="2"/>
      <c r="D90" s="1"/>
      <c r="E90" s="1"/>
      <c r="F90" s="1"/>
      <c r="G90" s="1"/>
    </row>
    <row r="91" spans="2:7" ht="18.75" x14ac:dyDescent="0.3">
      <c r="B91" s="2"/>
      <c r="C91" s="2"/>
      <c r="D91" s="1"/>
      <c r="E91" s="1"/>
      <c r="F91" s="1"/>
      <c r="G91" s="1"/>
    </row>
    <row r="92" spans="2:7" ht="18.75" x14ac:dyDescent="0.3">
      <c r="B92" s="2"/>
      <c r="C92" s="2"/>
      <c r="D92" s="1"/>
      <c r="E92" s="1"/>
      <c r="F92" s="1"/>
      <c r="G92" s="1"/>
    </row>
    <row r="93" spans="2:7" ht="18.75" x14ac:dyDescent="0.3">
      <c r="B93" s="2"/>
      <c r="C93" s="2"/>
      <c r="D93" s="1"/>
      <c r="E93" s="1"/>
      <c r="F93" s="1"/>
      <c r="G93" s="1"/>
    </row>
    <row r="94" spans="2:7" ht="18.75" x14ac:dyDescent="0.3">
      <c r="B94" s="2"/>
      <c r="C94" s="2"/>
      <c r="D94" s="1"/>
      <c r="E94" s="1"/>
      <c r="F94" s="1"/>
      <c r="G94" s="1"/>
    </row>
    <row r="95" spans="2:7" ht="18.75" x14ac:dyDescent="0.3">
      <c r="B95" s="2"/>
      <c r="C95" s="2"/>
      <c r="D95" s="1"/>
      <c r="E95" s="1"/>
      <c r="F95" s="1"/>
      <c r="G95" s="1"/>
    </row>
    <row r="96" spans="2:7" ht="18.75" x14ac:dyDescent="0.3">
      <c r="B96" s="2"/>
      <c r="C96" s="2"/>
      <c r="D96" s="1"/>
      <c r="E96" s="1"/>
      <c r="F96" s="1"/>
      <c r="G96" s="1"/>
    </row>
    <row r="97" spans="2:7" ht="18.75" x14ac:dyDescent="0.3">
      <c r="B97" s="2"/>
      <c r="C97" s="2"/>
      <c r="D97" s="1"/>
      <c r="E97" s="1"/>
      <c r="F97" s="1"/>
      <c r="G97" s="1"/>
    </row>
    <row r="98" spans="2:7" ht="18.75" x14ac:dyDescent="0.3">
      <c r="B98" s="2"/>
      <c r="C98" s="2"/>
      <c r="D98" s="1"/>
      <c r="E98" s="1"/>
      <c r="F98" s="1"/>
      <c r="G98" s="1"/>
    </row>
    <row r="99" spans="2:7" ht="18.75" x14ac:dyDescent="0.3">
      <c r="B99" s="2"/>
      <c r="C99" s="2"/>
      <c r="D99" s="1"/>
      <c r="E99" s="1"/>
      <c r="F99" s="1"/>
      <c r="G99" s="1"/>
    </row>
    <row r="100" spans="2:7" ht="18.75" x14ac:dyDescent="0.3">
      <c r="B100" s="2"/>
      <c r="C100" s="2"/>
      <c r="D100" s="1"/>
      <c r="E100" s="1"/>
      <c r="F100" s="1"/>
      <c r="G100" s="1"/>
    </row>
    <row r="101" spans="2:7" ht="18.75" x14ac:dyDescent="0.3">
      <c r="B101" s="2"/>
      <c r="C101" s="2"/>
      <c r="D101" s="1"/>
      <c r="E101" s="1"/>
      <c r="F101" s="1"/>
      <c r="G101" s="1"/>
    </row>
    <row r="102" spans="2:7" ht="18.75" x14ac:dyDescent="0.3">
      <c r="B102" s="2"/>
      <c r="C102" s="2"/>
      <c r="D102" s="1"/>
      <c r="E102" s="1"/>
      <c r="F102" s="1"/>
      <c r="G102" s="1"/>
    </row>
    <row r="103" spans="2:7" ht="18.75" x14ac:dyDescent="0.3">
      <c r="B103" s="2"/>
      <c r="C103" s="2"/>
      <c r="D103" s="1"/>
      <c r="E103" s="1"/>
      <c r="F103" s="1"/>
      <c r="G103" s="1"/>
    </row>
    <row r="104" spans="2:7" ht="18.75" x14ac:dyDescent="0.3">
      <c r="B104" s="2"/>
      <c r="C104" s="2"/>
      <c r="D104" s="1"/>
      <c r="E104" s="1"/>
      <c r="F104" s="1"/>
      <c r="G104" s="1"/>
    </row>
    <row r="105" spans="2:7" ht="18.75" x14ac:dyDescent="0.3">
      <c r="B105" s="2"/>
      <c r="C105" s="2"/>
      <c r="D105" s="1"/>
      <c r="E105" s="1"/>
      <c r="F105" s="1"/>
      <c r="G105" s="1"/>
    </row>
    <row r="106" spans="2:7" ht="18.75" x14ac:dyDescent="0.3">
      <c r="B106" s="2"/>
      <c r="C106" s="2"/>
      <c r="D106" s="1"/>
      <c r="E106" s="1"/>
      <c r="F106" s="1"/>
      <c r="G106" s="1"/>
    </row>
    <row r="107" spans="2:7" ht="18.75" x14ac:dyDescent="0.3">
      <c r="B107" s="2"/>
      <c r="C107" s="2"/>
      <c r="D107" s="1"/>
      <c r="E107" s="1"/>
      <c r="F107" s="1"/>
      <c r="G107" s="1"/>
    </row>
    <row r="108" spans="2:7" ht="18.75" x14ac:dyDescent="0.3">
      <c r="B108" s="2"/>
      <c r="C108" s="2"/>
      <c r="D108" s="1"/>
      <c r="E108" s="1"/>
      <c r="F108" s="1"/>
      <c r="G108" s="1"/>
    </row>
    <row r="109" spans="2:7" ht="18.75" x14ac:dyDescent="0.3">
      <c r="B109" s="2"/>
      <c r="C109" s="2"/>
      <c r="D109" s="1"/>
      <c r="E109" s="1"/>
      <c r="F109" s="1"/>
      <c r="G109" s="1"/>
    </row>
    <row r="110" spans="2:7" ht="18.75" x14ac:dyDescent="0.3">
      <c r="B110" s="2"/>
      <c r="C110" s="2"/>
      <c r="D110" s="1"/>
      <c r="E110" s="1"/>
      <c r="F110" s="1"/>
      <c r="G110" s="1"/>
    </row>
    <row r="111" spans="2:7" ht="18.75" x14ac:dyDescent="0.3">
      <c r="B111" s="2"/>
      <c r="C111" s="2"/>
      <c r="D111" s="1"/>
      <c r="E111" s="1"/>
      <c r="F111" s="1"/>
      <c r="G111" s="1"/>
    </row>
    <row r="112" spans="2:7" ht="18.75" x14ac:dyDescent="0.3">
      <c r="B112" s="2"/>
      <c r="C112" s="2"/>
      <c r="D112" s="1"/>
      <c r="E112" s="1"/>
      <c r="F112" s="1"/>
      <c r="G112" s="1"/>
    </row>
    <row r="113" spans="2:7" ht="18.75" x14ac:dyDescent="0.3">
      <c r="B113" s="2"/>
      <c r="C113" s="2"/>
      <c r="D113" s="1"/>
      <c r="E113" s="1"/>
      <c r="F113" s="1"/>
      <c r="G113" s="1"/>
    </row>
    <row r="114" spans="2:7" ht="18.75" x14ac:dyDescent="0.3">
      <c r="B114" s="2"/>
      <c r="C114" s="2"/>
      <c r="D114" s="1"/>
      <c r="E114" s="1"/>
      <c r="F114" s="1"/>
      <c r="G114" s="1"/>
    </row>
    <row r="115" spans="2:7" ht="18.75" x14ac:dyDescent="0.3">
      <c r="B115" s="2"/>
      <c r="C115" s="2"/>
      <c r="D115" s="1"/>
      <c r="E115" s="1"/>
      <c r="F115" s="1"/>
      <c r="G115" s="1"/>
    </row>
    <row r="116" spans="2:7" ht="18.75" x14ac:dyDescent="0.3">
      <c r="B116" s="2"/>
      <c r="C116" s="2"/>
      <c r="D116" s="1"/>
      <c r="E116" s="1"/>
      <c r="F116" s="1"/>
      <c r="G116" s="1"/>
    </row>
    <row r="117" spans="2:7" ht="18.75" x14ac:dyDescent="0.3">
      <c r="B117" s="2"/>
      <c r="C117" s="2"/>
      <c r="D117" s="1"/>
      <c r="E117" s="1"/>
      <c r="F117" s="1"/>
      <c r="G117" s="1"/>
    </row>
    <row r="118" spans="2:7" ht="18.75" x14ac:dyDescent="0.3">
      <c r="B118" s="2"/>
      <c r="C118" s="2"/>
      <c r="D118" s="1"/>
      <c r="E118" s="1"/>
      <c r="F118" s="1"/>
      <c r="G118" s="1"/>
    </row>
    <row r="119" spans="2:7" ht="18.75" x14ac:dyDescent="0.3">
      <c r="B119" s="2"/>
      <c r="C119" s="2"/>
      <c r="D119" s="1"/>
      <c r="E119" s="1"/>
      <c r="F119" s="1"/>
      <c r="G119" s="1"/>
    </row>
    <row r="120" spans="2:7" ht="18.75" x14ac:dyDescent="0.3">
      <c r="B120" s="2"/>
      <c r="C120" s="2"/>
      <c r="D120" s="1"/>
      <c r="E120" s="1"/>
      <c r="F120" s="1"/>
      <c r="G120" s="1"/>
    </row>
    <row r="121" spans="2:7" ht="18.75" x14ac:dyDescent="0.3">
      <c r="B121" s="2"/>
      <c r="C121" s="2"/>
      <c r="D121" s="1"/>
      <c r="E121" s="1"/>
      <c r="F121" s="1"/>
      <c r="G121" s="1"/>
    </row>
    <row r="122" spans="2:7" ht="18.75" x14ac:dyDescent="0.3">
      <c r="B122" s="2"/>
      <c r="C122" s="2"/>
      <c r="D122" s="1"/>
      <c r="E122" s="1"/>
      <c r="F122" s="1"/>
      <c r="G122" s="1"/>
    </row>
    <row r="123" spans="2:7" ht="18.75" x14ac:dyDescent="0.3">
      <c r="B123" s="2"/>
      <c r="C123" s="2"/>
      <c r="D123" s="1"/>
      <c r="E123" s="1"/>
      <c r="F123" s="1"/>
      <c r="G123" s="1"/>
    </row>
    <row r="124" spans="2:7" ht="18.75" x14ac:dyDescent="0.3">
      <c r="B124" s="2"/>
      <c r="C124" s="2"/>
      <c r="D124" s="1"/>
      <c r="E124" s="1"/>
      <c r="F124" s="1"/>
      <c r="G124" s="1"/>
    </row>
    <row r="125" spans="2:7" ht="18.75" x14ac:dyDescent="0.3">
      <c r="B125" s="2"/>
      <c r="C125" s="2"/>
      <c r="D125" s="1"/>
      <c r="E125" s="1"/>
      <c r="F125" s="1"/>
      <c r="G125" s="1"/>
    </row>
    <row r="126" spans="2:7" ht="18.75" x14ac:dyDescent="0.3">
      <c r="B126" s="2"/>
      <c r="C126" s="2"/>
      <c r="D126" s="1"/>
      <c r="E126" s="1"/>
      <c r="F126" s="1"/>
      <c r="G126" s="1"/>
    </row>
    <row r="127" spans="2:7" ht="18.75" x14ac:dyDescent="0.3">
      <c r="B127" s="2"/>
      <c r="C127" s="2"/>
      <c r="D127" s="1"/>
      <c r="E127" s="1"/>
      <c r="F127" s="1"/>
      <c r="G127" s="1"/>
    </row>
    <row r="128" spans="2:7" ht="18.75" x14ac:dyDescent="0.3">
      <c r="B128" s="2"/>
      <c r="C128" s="2"/>
      <c r="D128" s="1"/>
      <c r="E128" s="1"/>
      <c r="F128" s="1"/>
      <c r="G128" s="1"/>
    </row>
    <row r="129" spans="2:7" ht="18.75" x14ac:dyDescent="0.3">
      <c r="B129" s="2"/>
      <c r="C129" s="2"/>
      <c r="D129" s="1"/>
      <c r="E129" s="1"/>
      <c r="F129" s="1"/>
      <c r="G129" s="1"/>
    </row>
    <row r="130" spans="2:7" ht="18.75" x14ac:dyDescent="0.3">
      <c r="B130" s="2"/>
      <c r="C130" s="2"/>
      <c r="D130" s="1"/>
      <c r="E130" s="1"/>
      <c r="F130" s="1"/>
      <c r="G130" s="1"/>
    </row>
    <row r="131" spans="2:7" ht="18.75" x14ac:dyDescent="0.3">
      <c r="B131" s="2"/>
      <c r="C131" s="2"/>
      <c r="D131" s="1"/>
      <c r="E131" s="1"/>
      <c r="F131" s="1"/>
      <c r="G131" s="1"/>
    </row>
    <row r="132" spans="2:7" ht="18.75" x14ac:dyDescent="0.3">
      <c r="B132" s="2"/>
      <c r="C132" s="2"/>
      <c r="D132" s="1"/>
      <c r="E132" s="1"/>
      <c r="F132" s="1"/>
      <c r="G132" s="1"/>
    </row>
    <row r="133" spans="2:7" ht="18.75" x14ac:dyDescent="0.3">
      <c r="B133" s="2"/>
      <c r="C133" s="2"/>
      <c r="D133" s="1"/>
      <c r="E133" s="1"/>
      <c r="F133" s="1"/>
      <c r="G133" s="1"/>
    </row>
    <row r="134" spans="2:7" ht="18.75" x14ac:dyDescent="0.3">
      <c r="B134" s="2"/>
      <c r="C134" s="2"/>
      <c r="D134" s="1"/>
      <c r="E134" s="1"/>
      <c r="F134" s="1"/>
      <c r="G134" s="1"/>
    </row>
    <row r="135" spans="2:7" ht="18.75" x14ac:dyDescent="0.3">
      <c r="B135" s="2"/>
      <c r="C135" s="2"/>
      <c r="D135" s="1"/>
      <c r="E135" s="1"/>
      <c r="F135" s="1"/>
      <c r="G135" s="1"/>
    </row>
    <row r="136" spans="2:7" ht="18.75" x14ac:dyDescent="0.3">
      <c r="B136" s="2"/>
      <c r="C136" s="2"/>
      <c r="D136" s="1"/>
      <c r="E136" s="1"/>
      <c r="F136" s="1"/>
      <c r="G136" s="1"/>
    </row>
    <row r="137" spans="2:7" ht="18.75" x14ac:dyDescent="0.3">
      <c r="B137" s="2"/>
      <c r="C137" s="2"/>
      <c r="D137" s="1"/>
      <c r="E137" s="1"/>
      <c r="F137" s="1"/>
      <c r="G137" s="1"/>
    </row>
    <row r="138" spans="2:7" ht="18.75" x14ac:dyDescent="0.3">
      <c r="B138" s="2"/>
      <c r="C138" s="2"/>
      <c r="D138" s="1"/>
      <c r="E138" s="1"/>
      <c r="F138" s="1"/>
      <c r="G138" s="1"/>
    </row>
    <row r="139" spans="2:7" ht="18.75" x14ac:dyDescent="0.3">
      <c r="B139" s="2"/>
      <c r="C139" s="2"/>
      <c r="D139" s="1"/>
      <c r="E139" s="1"/>
      <c r="F139" s="1"/>
      <c r="G139" s="1"/>
    </row>
    <row r="140" spans="2:7" ht="18.75" x14ac:dyDescent="0.3">
      <c r="B140" s="2"/>
      <c r="C140" s="2"/>
      <c r="D140" s="1"/>
      <c r="E140" s="1"/>
      <c r="F140" s="1"/>
      <c r="G140" s="1"/>
    </row>
    <row r="141" spans="2:7" ht="18.75" x14ac:dyDescent="0.3">
      <c r="B141" s="2"/>
      <c r="C141" s="2"/>
      <c r="D141" s="1"/>
      <c r="E141" s="1"/>
      <c r="F141" s="1"/>
      <c r="G141" s="1"/>
    </row>
    <row r="142" spans="2:7" ht="18.75" x14ac:dyDescent="0.3">
      <c r="B142" s="2"/>
      <c r="C142" s="2"/>
      <c r="D142" s="1"/>
      <c r="E142" s="1"/>
      <c r="F142" s="1"/>
      <c r="G142" s="1"/>
    </row>
    <row r="143" spans="2:7" ht="18.75" x14ac:dyDescent="0.3">
      <c r="B143" s="2"/>
      <c r="C143" s="2"/>
      <c r="D143" s="1"/>
      <c r="E143" s="1"/>
      <c r="F143" s="1"/>
      <c r="G143" s="1"/>
    </row>
    <row r="144" spans="2:7" ht="18.75" x14ac:dyDescent="0.3">
      <c r="B144" s="2"/>
      <c r="C144" s="2"/>
      <c r="D144" s="1"/>
      <c r="E144" s="1"/>
      <c r="F144" s="1"/>
      <c r="G144" s="1"/>
    </row>
    <row r="145" spans="2:7" ht="18.75" x14ac:dyDescent="0.3">
      <c r="B145" s="2"/>
      <c r="C145" s="2"/>
      <c r="D145" s="1"/>
      <c r="E145" s="1"/>
      <c r="F145" s="1"/>
      <c r="G145" s="1"/>
    </row>
    <row r="146" spans="2:7" ht="18.75" x14ac:dyDescent="0.3">
      <c r="B146" s="2"/>
      <c r="C146" s="2"/>
      <c r="D146" s="1"/>
      <c r="E146" s="1"/>
      <c r="F146" s="1"/>
      <c r="G146" s="1"/>
    </row>
    <row r="147" spans="2:7" ht="18.75" x14ac:dyDescent="0.3">
      <c r="B147" s="2"/>
      <c r="C147" s="2"/>
      <c r="D147" s="1"/>
      <c r="E147" s="1"/>
      <c r="F147" s="1"/>
      <c r="G147" s="1"/>
    </row>
    <row r="148" spans="2:7" ht="18.75" x14ac:dyDescent="0.3">
      <c r="B148" s="2"/>
      <c r="C148" s="2"/>
      <c r="D148" s="1"/>
      <c r="E148" s="1"/>
      <c r="F148" s="1"/>
      <c r="G148" s="1"/>
    </row>
    <row r="149" spans="2:7" ht="18.75" x14ac:dyDescent="0.3">
      <c r="B149" s="2"/>
      <c r="C149" s="2"/>
      <c r="D149" s="1"/>
      <c r="E149" s="1"/>
      <c r="F149" s="1"/>
      <c r="G149" s="1"/>
    </row>
    <row r="150" spans="2:7" ht="18.75" x14ac:dyDescent="0.3">
      <c r="B150" s="2"/>
      <c r="C150" s="2"/>
      <c r="D150" s="1"/>
      <c r="E150" s="1"/>
      <c r="F150" s="1"/>
      <c r="G150" s="1"/>
    </row>
    <row r="151" spans="2:7" ht="18.75" x14ac:dyDescent="0.3">
      <c r="B151" s="2"/>
      <c r="C151" s="2"/>
      <c r="D151" s="1"/>
      <c r="E151" s="1"/>
      <c r="F151" s="1"/>
      <c r="G151" s="1"/>
    </row>
    <row r="152" spans="2:7" ht="18.75" x14ac:dyDescent="0.3">
      <c r="B152" s="2"/>
      <c r="C152" s="2"/>
      <c r="D152" s="1"/>
      <c r="E152" s="1"/>
      <c r="F152" s="1"/>
      <c r="G152" s="1"/>
    </row>
    <row r="153" spans="2:7" ht="18.75" x14ac:dyDescent="0.3">
      <c r="B153" s="2"/>
      <c r="C153" s="2"/>
      <c r="D153" s="1"/>
      <c r="E153" s="1"/>
      <c r="F153" s="1"/>
      <c r="G153" s="1"/>
    </row>
    <row r="154" spans="2:7" ht="18.75" x14ac:dyDescent="0.3">
      <c r="B154" s="2"/>
      <c r="C154" s="2"/>
      <c r="D154" s="1"/>
      <c r="E154" s="1"/>
      <c r="F154" s="1"/>
      <c r="G154" s="1"/>
    </row>
    <row r="155" spans="2:7" ht="18.75" x14ac:dyDescent="0.3">
      <c r="B155" s="2"/>
      <c r="C155" s="2"/>
      <c r="D155" s="1"/>
      <c r="E155" s="1"/>
      <c r="F155" s="1"/>
      <c r="G155" s="1"/>
    </row>
    <row r="156" spans="2:7" ht="18.75" x14ac:dyDescent="0.3">
      <c r="B156" s="2"/>
      <c r="C156" s="2"/>
      <c r="D156" s="1"/>
      <c r="E156" s="1"/>
      <c r="F156" s="1"/>
      <c r="G156" s="1"/>
    </row>
    <row r="157" spans="2:7" ht="18.75" x14ac:dyDescent="0.3">
      <c r="B157" s="2"/>
      <c r="C157" s="2"/>
      <c r="D157" s="1"/>
      <c r="E157" s="1"/>
      <c r="F157" s="1"/>
      <c r="G157" s="1"/>
    </row>
    <row r="158" spans="2:7" ht="18.75" x14ac:dyDescent="0.3">
      <c r="B158" s="2"/>
      <c r="C158" s="2"/>
      <c r="D158" s="1"/>
      <c r="E158" s="1"/>
      <c r="F158" s="1"/>
      <c r="G158" s="1"/>
    </row>
    <row r="159" spans="2:7" ht="18.75" x14ac:dyDescent="0.3">
      <c r="B159" s="2"/>
      <c r="C159" s="2"/>
      <c r="D159" s="1"/>
      <c r="E159" s="1"/>
      <c r="F159" s="1"/>
      <c r="G159" s="1"/>
    </row>
    <row r="160" spans="2:7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  <vt:lpstr>'Раздел 7'!Область_печати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2020-11-24T12:23:36Z</dcterms:modified>
</cp:coreProperties>
</file>