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14\sharefolder\Годовые отчеты УМП 2019\Статистический отчет 2019\Витязь\"/>
    </mc:Choice>
  </mc:AlternateContent>
  <bookViews>
    <workbookView xWindow="0" yWindow="0" windowWidth="28800" windowHeight="11835" tabRatio="715" firstSheet="16" activeTab="19"/>
  </bookViews>
  <sheets>
    <sheet name="Титул" sheetId="7" r:id="rId1"/>
    <sheet name="Общие сведения" sheetId="26" r:id="rId2"/>
    <sheet name="Раздел 1,1.1" sheetId="31" r:id="rId3"/>
    <sheet name="Раздел 1.2" sheetId="32" r:id="rId4"/>
    <sheet name="Раздел 1.3" sheetId="15" r:id="rId5"/>
    <sheet name="Раздел 2" sheetId="33" r:id="rId6"/>
    <sheet name="Раздел 3" sheetId="34" r:id="rId7"/>
    <sheet name="Раздел 4" sheetId="42" r:id="rId8"/>
    <sheet name="Раздел 5, 5.1" sheetId="9" r:id="rId9"/>
    <sheet name="Раздел 5.2" sheetId="16" r:id="rId10"/>
    <sheet name="Раздел 6" sheetId="35" r:id="rId11"/>
    <sheet name="Раздел 7" sheetId="11" r:id="rId12"/>
    <sheet name="Раздел 8, 8.1" sheetId="38" r:id="rId13"/>
    <sheet name="Раздел 8.2" sheetId="39" r:id="rId14"/>
    <sheet name="Раздел 8.3" sheetId="40" r:id="rId15"/>
    <sheet name="Раздел 9" sheetId="28" r:id="rId16"/>
    <sheet name="Раздел 10, 10.1" sheetId="36" r:id="rId17"/>
    <sheet name="Раздел 10.2" sheetId="37" r:id="rId18"/>
    <sheet name="Раздел 10.3" sheetId="29" r:id="rId19"/>
    <sheet name="Раздел 10.4" sheetId="30" r:id="rId20"/>
    <sheet name="Лист1" sheetId="27" r:id="rId21"/>
    <sheet name="Лист2" sheetId="41" r:id="rId22"/>
  </sheets>
  <externalReferences>
    <externalReference r:id="rId23"/>
  </externalReferences>
  <definedNames>
    <definedName name="_xlnm.Print_Area" localSheetId="2">'Раздел 1,1.1'!$A$1:$H$16</definedName>
    <definedName name="_xlnm.Print_Area" localSheetId="16">'Раздел 10, 10.1'!$A$1:$L$12</definedName>
    <definedName name="_xlnm.Print_Area" localSheetId="17">'Раздел 10.2'!$A$1:$C$38</definedName>
  </definedNames>
  <calcPr calcId="162913"/>
</workbook>
</file>

<file path=xl/calcChain.xml><?xml version="1.0" encoding="utf-8"?>
<calcChain xmlns="http://schemas.openxmlformats.org/spreadsheetml/2006/main">
  <c r="H59" i="42" l="1"/>
  <c r="G59" i="42"/>
  <c r="D59" i="42"/>
  <c r="C59" i="42"/>
  <c r="D35" i="15" l="1"/>
  <c r="B10" i="35" l="1"/>
  <c r="C16" i="31" l="1"/>
  <c r="E17" i="30" l="1"/>
  <c r="D17" i="30"/>
  <c r="C17" i="30"/>
  <c r="B17" i="30"/>
  <c r="G14" i="31" l="1"/>
  <c r="B36" i="37" l="1"/>
  <c r="B31" i="37"/>
  <c r="B26" i="37"/>
  <c r="B21" i="37"/>
  <c r="B15" i="37"/>
  <c r="D3" i="37"/>
  <c r="C37" i="37" s="1"/>
  <c r="C3" i="37"/>
  <c r="B3" i="37"/>
  <c r="C24" i="37" s="1"/>
  <c r="A12" i="36"/>
  <c r="A10" i="36"/>
  <c r="A6" i="36" s="1"/>
  <c r="L8" i="36" s="1"/>
  <c r="C21" i="37" l="1"/>
  <c r="C15" i="37"/>
  <c r="C26" i="37"/>
  <c r="C31" i="37"/>
  <c r="C36" i="37"/>
  <c r="C7" i="37"/>
  <c r="C9" i="37"/>
  <c r="C11" i="37"/>
  <c r="C13" i="37"/>
  <c r="C16" i="37"/>
  <c r="C18" i="37"/>
  <c r="C20" i="37"/>
  <c r="C23" i="37"/>
  <c r="C25" i="37"/>
  <c r="C28" i="37"/>
  <c r="C30" i="37"/>
  <c r="C33" i="37"/>
  <c r="C35" i="37"/>
  <c r="C38" i="37"/>
  <c r="C6" i="37"/>
  <c r="C8" i="37"/>
  <c r="C10" i="37"/>
  <c r="C12" i="37"/>
  <c r="C14" i="37"/>
  <c r="C17" i="37"/>
  <c r="C19" i="37"/>
  <c r="C22" i="37"/>
  <c r="C27" i="37"/>
  <c r="C29" i="37"/>
  <c r="C32" i="37"/>
  <c r="C34" i="37"/>
  <c r="C8" i="36"/>
  <c r="E8" i="36"/>
  <c r="G8" i="36"/>
  <c r="I8" i="36"/>
  <c r="K8" i="36"/>
  <c r="A7" i="36"/>
  <c r="B8" i="36"/>
  <c r="D8" i="36"/>
  <c r="F8" i="36"/>
  <c r="H8" i="36"/>
  <c r="J8" i="36"/>
  <c r="A8" i="36" l="1"/>
  <c r="L115" i="33" l="1"/>
  <c r="K115" i="33"/>
  <c r="J115" i="33"/>
  <c r="I115" i="33"/>
  <c r="H115" i="33"/>
  <c r="G115" i="33"/>
  <c r="D115" i="33"/>
  <c r="C115" i="33"/>
  <c r="L112" i="33"/>
  <c r="K112" i="33"/>
  <c r="J112" i="33"/>
  <c r="I112" i="33"/>
  <c r="H112" i="33"/>
  <c r="G112" i="33"/>
  <c r="D112" i="33"/>
  <c r="C112" i="33"/>
  <c r="L108" i="33"/>
  <c r="K108" i="33"/>
  <c r="J108" i="33"/>
  <c r="I108" i="33"/>
  <c r="H108" i="33"/>
  <c r="G108" i="33"/>
  <c r="D108" i="33"/>
  <c r="C108" i="33"/>
  <c r="L107" i="33"/>
  <c r="K107" i="33"/>
  <c r="J107" i="33"/>
  <c r="I107" i="33"/>
  <c r="H107" i="33"/>
  <c r="G107" i="33"/>
  <c r="D107" i="33"/>
  <c r="C107" i="33"/>
  <c r="L102" i="33"/>
  <c r="K102" i="33"/>
  <c r="J102" i="33"/>
  <c r="I102" i="33"/>
  <c r="H102" i="33"/>
  <c r="G102" i="33"/>
  <c r="D102" i="33"/>
  <c r="C102" i="33"/>
  <c r="C91" i="33" s="1"/>
  <c r="L96" i="33"/>
  <c r="K96" i="33"/>
  <c r="J96" i="33"/>
  <c r="J91" i="33" s="1"/>
  <c r="I96" i="33"/>
  <c r="I91" i="33" s="1"/>
  <c r="H96" i="33"/>
  <c r="G96" i="33"/>
  <c r="L92" i="33"/>
  <c r="K92" i="33"/>
  <c r="J92" i="33"/>
  <c r="I92" i="33"/>
  <c r="H92" i="33"/>
  <c r="H91" i="33" s="1"/>
  <c r="G92" i="33"/>
  <c r="G91" i="33" s="1"/>
  <c r="D92" i="33"/>
  <c r="C92" i="33"/>
  <c r="L91" i="33"/>
  <c r="K91" i="33"/>
  <c r="L86" i="33"/>
  <c r="K86" i="33"/>
  <c r="J86" i="33"/>
  <c r="I86" i="33"/>
  <c r="H86" i="33"/>
  <c r="G86" i="33"/>
  <c r="D86" i="33"/>
  <c r="C86" i="33"/>
  <c r="L80" i="33"/>
  <c r="K80" i="33"/>
  <c r="J80" i="33"/>
  <c r="I80" i="33"/>
  <c r="H80" i="33"/>
  <c r="G80" i="33"/>
  <c r="D80" i="33"/>
  <c r="C80" i="33"/>
  <c r="L76" i="33"/>
  <c r="K76" i="33"/>
  <c r="J76" i="33"/>
  <c r="I76" i="33"/>
  <c r="H76" i="33"/>
  <c r="G76" i="33"/>
  <c r="D76" i="33"/>
  <c r="C76" i="33"/>
  <c r="L75" i="33"/>
  <c r="K75" i="33"/>
  <c r="J75" i="33"/>
  <c r="I75" i="33"/>
  <c r="H75" i="33"/>
  <c r="G75" i="33"/>
  <c r="D75" i="33"/>
  <c r="C75" i="33"/>
  <c r="L70" i="33"/>
  <c r="K70" i="33"/>
  <c r="J70" i="33"/>
  <c r="I70" i="33"/>
  <c r="H70" i="33"/>
  <c r="G70" i="33"/>
  <c r="D70" i="33"/>
  <c r="C70" i="33"/>
  <c r="L66" i="33"/>
  <c r="K66" i="33"/>
  <c r="J66" i="33"/>
  <c r="I66" i="33"/>
  <c r="H66" i="33"/>
  <c r="G66" i="33"/>
  <c r="D66" i="33"/>
  <c r="C66" i="33"/>
  <c r="L62" i="33"/>
  <c r="K62" i="33"/>
  <c r="J62" i="33"/>
  <c r="I62" i="33"/>
  <c r="H62" i="33"/>
  <c r="G62" i="33"/>
  <c r="D62" i="33"/>
  <c r="C62" i="33"/>
  <c r="L61" i="33"/>
  <c r="K61" i="33"/>
  <c r="J61" i="33"/>
  <c r="I61" i="33"/>
  <c r="H61" i="33"/>
  <c r="G61" i="33"/>
  <c r="D61" i="33"/>
  <c r="C61" i="33"/>
  <c r="L57" i="33"/>
  <c r="K57" i="33"/>
  <c r="J57" i="33"/>
  <c r="I57" i="33"/>
  <c r="H57" i="33"/>
  <c r="G57" i="33"/>
  <c r="D57" i="33"/>
  <c r="C57" i="33"/>
  <c r="L52" i="33"/>
  <c r="K52" i="33"/>
  <c r="J52" i="33"/>
  <c r="I52" i="33"/>
  <c r="H52" i="33"/>
  <c r="G52" i="33"/>
  <c r="D52" i="33"/>
  <c r="C52" i="33"/>
  <c r="L48" i="33"/>
  <c r="K48" i="33"/>
  <c r="J48" i="33"/>
  <c r="I48" i="33"/>
  <c r="H48" i="33"/>
  <c r="G48" i="33"/>
  <c r="D48" i="33"/>
  <c r="C48" i="33"/>
  <c r="L47" i="33"/>
  <c r="K47" i="33"/>
  <c r="J47" i="33"/>
  <c r="I47" i="33"/>
  <c r="H47" i="33"/>
  <c r="G47" i="33"/>
  <c r="D47" i="33"/>
  <c r="C47" i="33"/>
  <c r="L41" i="33"/>
  <c r="K41" i="33"/>
  <c r="J41" i="33"/>
  <c r="I41" i="33"/>
  <c r="H41" i="33"/>
  <c r="G41" i="33"/>
  <c r="D41" i="33"/>
  <c r="C41" i="33"/>
  <c r="L35" i="33"/>
  <c r="K35" i="33"/>
  <c r="J35" i="33"/>
  <c r="I35" i="33"/>
  <c r="H35" i="33"/>
  <c r="G35" i="33"/>
  <c r="D35" i="33"/>
  <c r="C35" i="33"/>
  <c r="L30" i="33"/>
  <c r="K30" i="33"/>
  <c r="L29" i="33" s="1"/>
  <c r="J30" i="33"/>
  <c r="J29" i="33" s="1"/>
  <c r="I30" i="33"/>
  <c r="H30" i="33"/>
  <c r="H29" i="33" s="1"/>
  <c r="G30" i="33"/>
  <c r="G29" i="33" s="1"/>
  <c r="D30" i="33"/>
  <c r="D29" i="33" s="1"/>
  <c r="C30" i="33"/>
  <c r="C29" i="33" s="1"/>
  <c r="L21" i="33"/>
  <c r="K21" i="33"/>
  <c r="J21" i="33"/>
  <c r="I21" i="33"/>
  <c r="H21" i="33"/>
  <c r="G21" i="33"/>
  <c r="D21" i="33"/>
  <c r="C21" i="33"/>
  <c r="L12" i="33"/>
  <c r="K12" i="33"/>
  <c r="J12" i="33"/>
  <c r="I12" i="33"/>
  <c r="H12" i="33"/>
  <c r="G12" i="33"/>
  <c r="D12" i="33"/>
  <c r="C12" i="33"/>
  <c r="L5" i="33"/>
  <c r="K5" i="33"/>
  <c r="J5" i="33"/>
  <c r="I5" i="33"/>
  <c r="H5" i="33"/>
  <c r="G5" i="33"/>
  <c r="D5" i="33"/>
  <c r="C5" i="33"/>
  <c r="L4" i="33"/>
  <c r="K4" i="33"/>
  <c r="J4" i="33"/>
  <c r="I4" i="33"/>
  <c r="H4" i="33"/>
  <c r="G4" i="33"/>
  <c r="D4" i="33"/>
  <c r="C4" i="33"/>
  <c r="D91" i="33" l="1"/>
  <c r="I29" i="33"/>
  <c r="K29" i="33"/>
  <c r="C15" i="32"/>
  <c r="C14" i="32"/>
  <c r="C13" i="32"/>
  <c r="C12" i="32"/>
  <c r="C11" i="32"/>
  <c r="C10" i="32"/>
  <c r="C8" i="32"/>
  <c r="C7" i="32"/>
  <c r="C6" i="32"/>
  <c r="C5" i="32"/>
  <c r="C4" i="32"/>
  <c r="B3" i="32"/>
  <c r="I16" i="31" l="1"/>
  <c r="E3" i="29" l="1"/>
  <c r="B3" i="29"/>
  <c r="D60" i="15"/>
  <c r="D53" i="15"/>
  <c r="D57" i="15"/>
  <c r="D19" i="15" l="1"/>
  <c r="D14" i="15"/>
  <c r="C5" i="9" l="1"/>
  <c r="D28" i="15" l="1"/>
  <c r="D4" i="15"/>
  <c r="B9" i="16" l="1"/>
  <c r="D9" i="16"/>
  <c r="C9" i="16"/>
  <c r="M5" i="9" l="1"/>
  <c r="F5" i="9"/>
  <c r="J5" i="9"/>
  <c r="D3" i="15" l="1"/>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sharedStrings.xml><?xml version="1.0" encoding="utf-8"?>
<sst xmlns="http://schemas.openxmlformats.org/spreadsheetml/2006/main" count="894" uniqueCount="616">
  <si>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</si>
  <si>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</si>
  <si>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</si>
  <si>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</si>
  <si>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</si>
  <si>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</si>
  <si>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</si>
  <si>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</si>
  <si>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</si>
  <si>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</si>
  <si>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</si>
  <si>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</si>
  <si>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</si>
  <si>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</si>
  <si>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</si>
  <si>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</si>
  <si>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</si>
  <si>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</si>
  <si>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</si>
  <si>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</si>
  <si>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</si>
  <si>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</si>
  <si>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</si>
  <si>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</si>
  <si>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</si>
  <si>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</si>
  <si>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</si>
  <si>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</si>
  <si>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</si>
  <si>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</si>
  <si>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</si>
  <si>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</si>
  <si>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</si>
  <si>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</si>
  <si>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</si>
  <si>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</si>
  <si>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</si>
  <si>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</si>
  <si>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</si>
  <si>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</si>
  <si>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</si>
  <si>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</si>
  <si>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</si>
  <si>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</si>
  <si>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</si>
  <si>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</si>
  <si>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</si>
  <si>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</si>
  <si>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</si>
  <si>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</si>
  <si>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</si>
  <si>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</si>
  <si>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</si>
  <si>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</si>
  <si>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</si>
  <si>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</si>
  <si>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</si>
  <si>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</si>
  <si>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</si>
  <si>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</si>
  <si>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</si>
  <si>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</si>
  <si>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</si>
  <si>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</si>
  <si>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</si>
  <si>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</si>
  <si>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</si>
  <si>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</si>
  <si>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</si>
  <si>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</si>
  <si>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</si>
  <si>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</si>
  <si>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</si>
  <si>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</si>
  <si>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</si>
  <si>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</si>
  <si>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</si>
  <si>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</si>
  <si>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</si>
  <si>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</si>
  <si>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</si>
  <si>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</si>
  <si>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</si>
  <si>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</si>
  <si>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</si>
  <si>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</si>
  <si>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</si>
  <si>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</si>
  <si>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</si>
  <si>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</si>
  <si>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</si>
  <si>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</si>
  <si>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</si>
  <si>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</si>
  <si>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</si>
  <si>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</si>
  <si>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</si>
  <si>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</si>
  <si>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</si>
  <si>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</si>
  <si>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</si>
  <si>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</si>
  <si>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</si>
  <si>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</si>
  <si>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</si>
  <si>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</si>
  <si>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</si>
  <si>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</si>
  <si>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</si>
  <si>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</si>
  <si>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</si>
  <si>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</si>
  <si>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</si>
  <si>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</si>
  <si>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</si>
  <si>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</si>
  <si>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</si>
  <si>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</si>
  <si>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</si>
  <si>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</si>
  <si>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</si>
  <si>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</si>
  <si>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</si>
  <si>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</si>
  <si>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</si>
  <si>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</si>
  <si>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t>Количество участников мероприятия (чел.)</t>
  </si>
  <si>
    <t>Возрастная характеристика участников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</si>
  <si>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</si>
  <si>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</si>
  <si>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</si>
  <si>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</si>
  <si>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</si>
  <si>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</si>
  <si>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</si>
  <si>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</si>
  <si>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</si>
  <si>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</si>
  <si>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</si>
  <si>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</si>
  <si>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</si>
  <si>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</si>
  <si>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</si>
  <si>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</si>
  <si>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</si>
  <si>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</si>
  <si>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</si>
  <si>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</si>
  <si>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</si>
  <si>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</si>
  <si>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</si>
  <si>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</si>
  <si>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</si>
  <si>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</si>
  <si>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</si>
  <si>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</si>
  <si>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</si>
  <si>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</si>
  <si>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</si>
  <si>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</si>
  <si>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</si>
  <si>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</si>
  <si>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</si>
  <si>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</si>
  <si>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</si>
  <si>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</si>
  <si>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</si>
  <si>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</si>
  <si>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</si>
  <si>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</si>
  <si>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</si>
  <si>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</si>
  <si>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</si>
  <si>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</si>
  <si>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</si>
  <si>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</si>
  <si>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</si>
  <si>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</si>
  <si>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</si>
  <si>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</si>
  <si>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</si>
  <si>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</si>
  <si>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</si>
  <si>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</si>
  <si>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</si>
  <si>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</si>
  <si>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</si>
  <si>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</si>
  <si>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</si>
  <si>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</si>
  <si>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</si>
  <si>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</si>
  <si>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</si>
  <si>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</si>
  <si>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</si>
  <si>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</si>
  <si>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</si>
  <si>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</si>
  <si>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</si>
  <si>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</si>
  <si>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</si>
  <si>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</si>
  <si>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</si>
  <si>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</si>
  <si>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</si>
  <si>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</si>
  <si>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</si>
  <si>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</si>
  <si>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</si>
  <si>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</si>
  <si>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</si>
  <si>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</si>
  <si>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</si>
  <si>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</si>
  <si>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</si>
  <si>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</si>
  <si>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</si>
  <si>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</si>
  <si>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</si>
  <si>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</si>
  <si>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</si>
  <si>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</si>
  <si>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</si>
  <si>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</si>
  <si>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</si>
  <si>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</si>
  <si>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</si>
  <si>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</si>
  <si>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</si>
  <si>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</si>
  <si>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</si>
  <si>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</si>
  <si>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</si>
  <si>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</si>
  <si>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</si>
  <si>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</si>
  <si>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</si>
  <si>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</si>
  <si>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</si>
  <si>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</si>
  <si>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Всероссийские</t>
  </si>
  <si>
    <t>Адрес</t>
  </si>
  <si>
    <t>количество в группе   (чел.)</t>
  </si>
  <si>
    <t>посещаемость    сутки/год   (чел.)</t>
  </si>
  <si>
    <t>уникальных посетителей  (чел.)</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</si>
  <si>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</si>
  <si>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</si>
  <si>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</si>
  <si>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</si>
  <si>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</si>
  <si>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</si>
  <si>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</si>
  <si>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</si>
  <si>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</si>
  <si>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</si>
  <si>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</si>
  <si>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</si>
  <si>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</si>
  <si>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</si>
  <si>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</si>
  <si>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</si>
  <si>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</si>
  <si>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</si>
  <si>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</si>
  <si>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</si>
  <si>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МКУ Центр "Витязь"</t>
  </si>
  <si>
    <t xml:space="preserve">В.А. степанова </t>
  </si>
  <si>
    <t>муниципального казенного учреждения "Центр гражданского и военно-патрионического воспитания молодежи "Витязь" города Новосибирска</t>
  </si>
  <si>
    <t>Муниципальное казенное учреждение  "Центр гражданского и военно-патриотического воспитания "Витязь" города Новосибирска, 30.10.2000г.</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</si>
  <si>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</si>
  <si>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630112, г. Новосибирск, ул. Фрунзе 57а                                                                                                                                                                                                                                         e-mail: vitiaz-nsk@list.ru  тел. 2115364                                                                                                                                                                                                                                    страница на портале тымолод.рф:http://www.timolod.ru/centers/vitaz</t>
  </si>
  <si>
    <t>Степанова Виктория Анатольевна</t>
  </si>
  <si>
    <t xml:space="preserve">Структурные подразделения учреждения:    нет            </t>
  </si>
  <si>
    <t xml:space="preserve">Площадь:     438,9 кв.м :                                                                                                                           </t>
  </si>
  <si>
    <t>рабочие дни с 10.00 до 22.00                                                                                                                                                                                                                                                                                          выходные дни 11.00-22.00</t>
  </si>
  <si>
    <t xml:space="preserve">Внутриклубные соревнования  по боксу в средней возрастной группе </t>
  </si>
  <si>
    <t xml:space="preserve">Внутриклубные соревнования  по боксу в младшей возрастной группе </t>
  </si>
  <si>
    <t xml:space="preserve">Беседа на тему Профилактики ВИЧ , Наркомании, правонарушений и гармонизация межнациональных отношений </t>
  </si>
  <si>
    <t>Беседа о вреде курения</t>
  </si>
  <si>
    <t xml:space="preserve">Экологическая акция </t>
  </si>
  <si>
    <t>ПКиО Заельцовский</t>
  </si>
  <si>
    <t>Участие в городском мероприятии "День России"</t>
  </si>
  <si>
    <t>в парке "Сосновый бор"</t>
  </si>
  <si>
    <t xml:space="preserve">Акция по сбору макулатуры </t>
  </si>
  <si>
    <t>в течение года</t>
  </si>
  <si>
    <t>Социально значимую акцию "Добрые крышечки". Сортировка по цветам</t>
  </si>
  <si>
    <t xml:space="preserve">в течение года </t>
  </si>
  <si>
    <t>Акция «ЭКО МАРАФОН» по сбору макулатуры с курсантами ТО</t>
  </si>
  <si>
    <t>Акция «Напиши письмо солдату», передача писем в в/часть</t>
  </si>
  <si>
    <t>4 апреля в 15.00</t>
  </si>
  <si>
    <t>Акция по изготовлению открыток для ветеранов к ДНЮ ПОБЕДЫ</t>
  </si>
  <si>
    <t>МКУ Центр «Витязь»</t>
  </si>
  <si>
    <t xml:space="preserve">С 8-14 апреля </t>
  </si>
  <si>
    <t>Экологическая акция "Каждому певцу по дворцу", передача кормушек. С 8-13 сбор кормушек и скворечников. 14 апреля в  ПКиО подведение итогов. Время согласуется</t>
  </si>
  <si>
    <t>ПКиО «Березовая роща»</t>
  </si>
  <si>
    <t>9 апреля с 18.00-21.00</t>
  </si>
  <si>
    <t>Акция для детей инвалидов «Шаг на встречу искусству» , поход в театр «Глобус» , спектакль «Алые паруса»</t>
  </si>
  <si>
    <t>Молодежный театр «Глобус»</t>
  </si>
  <si>
    <t xml:space="preserve">7-8 мая </t>
  </si>
  <si>
    <t>Акция «Подарок Ветерану»</t>
  </si>
  <si>
    <t>Плющихинский ж\М</t>
  </si>
  <si>
    <t>1-9 мая</t>
  </si>
  <si>
    <t>Организация районного этапа городской патриотической акции «Георгиевская ленточка»</t>
  </si>
  <si>
    <t>Площади, скверы, парки</t>
  </si>
  <si>
    <t>28 августа с 12.00-16.00</t>
  </si>
  <si>
    <t xml:space="preserve">Организация экологической акции </t>
  </si>
  <si>
    <t>ПКиО «Заельцовский»</t>
  </si>
  <si>
    <t>4 сентября с 12.00-16.00</t>
  </si>
  <si>
    <t>Участие в эстафете имени Валентина Подневича</t>
  </si>
  <si>
    <t xml:space="preserve">Площадь им. Ленина </t>
  </si>
  <si>
    <t>Экологическая акция «Трудовой десант». Весенний этап акции.</t>
  </si>
  <si>
    <t xml:space="preserve">Тимирязьевский сквер </t>
  </si>
  <si>
    <t xml:space="preserve">Районный трудовой дессант </t>
  </si>
  <si>
    <t>1510.2019</t>
  </si>
  <si>
    <t xml:space="preserve">Комсомольский проспект </t>
  </si>
  <si>
    <t>Социально значимая акция «СНЕГОБОРЦЫ-2018»</t>
  </si>
  <si>
    <t>Центральный округ (ул. лобачевского 21)</t>
  </si>
  <si>
    <t>Акция «Доброе дело» (помощь детям с ограниченными возможностями)</t>
  </si>
  <si>
    <t>ось гос. Северная</t>
  </si>
  <si>
    <t xml:space="preserve"> Участие  в Фестивале военно спортивных игр "В зоне особого внимания"</t>
  </si>
  <si>
    <t>МКУ ЦЮМ "Дельфин"</t>
  </si>
  <si>
    <t xml:space="preserve"> участие в Патриотической акции "Бессмертный батальон</t>
  </si>
  <si>
    <t>Монумент Славы</t>
  </si>
  <si>
    <t>Участие клуба "Тайфун в городском патриотическом фестивале "В Единстве сила"</t>
  </si>
  <si>
    <t xml:space="preserve">Первомайский сквер </t>
  </si>
  <si>
    <t xml:space="preserve">Участие в качестве волонтеров на поздравление с 23 февраля на площадке возле «Глобуса» с творческой программой </t>
  </si>
  <si>
    <t>Театр Глобус</t>
  </si>
  <si>
    <t xml:space="preserve"> Участие членов клуба "Бокс" в Открытом первенстве Колыванского района по боксу, посвященное29 годовщине  вывода войск из Афганистана  </t>
  </si>
  <si>
    <t>24-25 .02.2019</t>
  </si>
  <si>
    <t>колывань</t>
  </si>
  <si>
    <t>Участие в городских соревнованиях по историческому боевому фехтованию «Вызов 2018»</t>
  </si>
  <si>
    <t>ЛОФт Подземка</t>
  </si>
  <si>
    <t>Песенный флешмоб на площади им. Гарина-Михайловского перед железнодорожным вокзалом Новосибирск-Главны, приуроченый к 73-й годовщине Победы в Великой Отечественной войне</t>
  </si>
  <si>
    <t xml:space="preserve">Площадь Гарина -Михайловского </t>
  </si>
  <si>
    <t xml:space="preserve"> Участие в городской акции "Георгиевская ленточка"</t>
  </si>
  <si>
    <t xml:space="preserve">1-10 мая </t>
  </si>
  <si>
    <t xml:space="preserve">по городу </t>
  </si>
  <si>
    <t>Участие и помощь в организации Акции «Бессмертный полк»</t>
  </si>
  <si>
    <t xml:space="preserve">пл. им.Ленина </t>
  </si>
  <si>
    <t>Участие в городском фестивале «Щит и меч»</t>
  </si>
  <si>
    <t>Городская экологическая акция «Чистый город» по уборке территории ГБУЗ НСО «Городская клиническая больница № 25»</t>
  </si>
  <si>
    <t>тер. Городской клинической больницы</t>
  </si>
  <si>
    <t>Городская патриотическая акция «Рассвет без войны»</t>
  </si>
  <si>
    <t>21-22.06.2019</t>
  </si>
  <si>
    <t>теплаход "Москва" р. Обь</t>
  </si>
  <si>
    <t>акция "Эстафета патриотизма поколений"</t>
  </si>
  <si>
    <t>Кинотеатр "Победа"</t>
  </si>
  <si>
    <t>Фестиваль победителей и участников городского  конкурса социальной экологической рекламы «Мы - за чистый город!»</t>
  </si>
  <si>
    <t>Сан-Сити</t>
  </si>
  <si>
    <t>Городская добровольческая акция «Экологический агиттеплоход»</t>
  </si>
  <si>
    <t>остров "Кораблик"</t>
  </si>
  <si>
    <t>Участие в патриотической акции «Свеча памяти»</t>
  </si>
  <si>
    <t>Участие вопитанников клуба "Гарда" во всероссийском турнире Рекон по ИСБ</t>
  </si>
  <si>
    <t>22-24.02.2019</t>
  </si>
  <si>
    <t>Санкт- Петербург</t>
  </si>
  <si>
    <t>Участие вопитанников клуба "Гарда" во всероссийском турниреКубок Динамо по ИСБ</t>
  </si>
  <si>
    <t>1-5 ноября 2019</t>
  </si>
  <si>
    <t>г. Москва</t>
  </si>
  <si>
    <t>участие воспитанников клуба "Гарда" в международном турнире "Рыцари Израиля"</t>
  </si>
  <si>
    <t>10-12 октября 2019</t>
  </si>
  <si>
    <t>Израиль г. Иерусалим</t>
  </si>
  <si>
    <t>Участие  воспитанников клуба Гарда в чемпионате мира по ИСБ "Битва наций"</t>
  </si>
  <si>
    <t>3-6 мая 2019</t>
  </si>
  <si>
    <t xml:space="preserve">Сербия </t>
  </si>
  <si>
    <t>"Мастера"</t>
  </si>
  <si>
    <t>01.01.2019-31.12.2019</t>
  </si>
  <si>
    <t>14-30</t>
  </si>
  <si>
    <t>"Сквозь века"</t>
  </si>
  <si>
    <t>01.01.2019-31.01.2019</t>
  </si>
  <si>
    <t>"В среде графики"</t>
  </si>
  <si>
    <t>01.01.2019-01.08.2019</t>
  </si>
  <si>
    <t xml:space="preserve">"Вахта памяти" </t>
  </si>
  <si>
    <t>14-20</t>
  </si>
  <si>
    <t>"Защитник Отчечества"</t>
  </si>
  <si>
    <t>Русь Изначальная</t>
  </si>
  <si>
    <t>14-35</t>
  </si>
  <si>
    <t>"Дружина "Витязь"</t>
  </si>
  <si>
    <t>Молодежь 21 века</t>
  </si>
  <si>
    <t>14-25</t>
  </si>
  <si>
    <t xml:space="preserve">Современный рыцарь </t>
  </si>
  <si>
    <t>01.07.2019-31.12.2019</t>
  </si>
  <si>
    <t xml:space="preserve">Шаг на встречу </t>
  </si>
  <si>
    <t xml:space="preserve">ООО Кадровое агенство Миграционная биржа труда», диспетчер, Красный проспект, 220/5, офис 118
МУП «Новосибирский метрополитен», помощник уборщика территорий, ул. Серебренниковская, 34
МАУ культуры г. Новосибирска ПКиО «Заельцовский», рабочий зеленого хозяйства, ул. Парковая, 88
ООО Кадровое агенство Миграционная биржа труда», диспетчер, Красный проспект, 220/5, офис 118
МАУ культуры г. Новосибирска ПКиО «Заельцовский», рабочий зеленого хозяйства, ул. Парковая, 88
ГЦПТ, исполнитель художественно-оформительских работ, ул. 1905 года, 12
ООО Кадровое агенство Миграционная биржа труда», диспетчер, Красный проспект, 220/5, офис 118
ГЦПТ, исполнитель художественно-оформительских работ, ул. 1905 года, 12
ООО Кадровое агенство Миграционная биржа труда», диспетчер, Красный проспект, 220/5, офис 118
ГЦПТ, исполнитель художественно-оформительских работ, ул. 1905 года, 12
ООО Кадровое агенство Миграционная биржа труда», диспетчер, Красный проспект, 220/5, офис 118
ООО Кадровое агенство Миграционная биржа труда», диспетчер, Красный проспект, 220/5, офис 118
кафе «Перфетто», повар-пицмейкер
Батут, оператор батута
АО «НПО НИИИП-НЗиК», ул. Планетная,32
ООО Кадровое агенство Миграционная биржа труда», диспетчер, Красный проспект, 220/5, офис 118
ИП «Сухарева», повар
раздача листовок
ИП «Сухарева», повар
ДОЛ «Красная горка», помощник воспитателя 2 разряда
Компания «Астрал». Квест «Астрал»
ООО УК «Достойный сервис», курьер, ул. Т. Снежиной,49/1, корпус 1
цветочный салон
ИП «Сухарева», повар
АО «НПО НИИИП-НЗиК», ул. Планетная,32
ООО Кадровое агенство Миграционная биржа труда», диспетчер, Красный проспект, 220/5, офис 118
Автомойка, администратор, Хилокский переулок, 1/4
МУП «Новосибирский метрополитен», курьер, ул. Серебренниковская, 34
ООО Кадровое агенство Миграционная биржа труда», диспетчер, Красный проспект, 220/5, офис 118
ООО Кадровое агенство Миграционная биржа труда», диспетчер, Красный проспект, 220/5, офис 118
МУП «Новосибирский метрополитен», курьер, ул. Серебренниковская, 34
ООО «Новотелеком», менеджер телефонных продаж, ул. Семьи Шамшиных, 22,1, офис 309
Компания «Астрал», квест «Ганнибал»
ГБУК НСО НОЮБ, помощник библиотекаря, Красный проспект, 26
МУП «Новосибирский метрополитен», помощник уборщика территорий, ул. Серебренниковская, 34
ОАО «Ривьер Парк», отдел обслуживания, официант, ул. Добролюбова, 2
ГАПОУ НСО «НКПиИТ»
РАНХиГС, уборщик служебных помещений
«ИП Егоров», повар
ГКУ НСО «Соцтехсервис», уборщик территории, ул. Серебренниковская, 6
«ИП Коробко В. П.» Компания "Sokol coffee", "Та самая кафе, где рисуют портреты гостей на стаканчиках!", пр-кт К. Маркса, 25, художник
ООО Кадровое агенство Миграционная биржа труда», диспетчер, Красный проспект, 220/5, офис 118
«Wildberries», менеджер по работе с клиентами
ООО Кадровое агенство Миграционная биржа труда», диспетчер, Красный проспект, 220/5, офис 118
кафе «Перфетто», помощник повара
ИП «Сухарева», повар
</t>
  </si>
  <si>
    <t xml:space="preserve"> помощник дефектовщика в производственном комплексе №3, диспетчер, вожатый. помощник вожатого, промоутер, уборщик территории,  помощник уборщика  территорий, расклейщик объявлений,рабочий зеленого хозяйствахозяйства помощник библиотекаря, помощник повара, комплектовщик (ученик), менеджер по продажам, садовник,    </t>
  </si>
  <si>
    <t>июнь, июль, август</t>
  </si>
  <si>
    <t>Отдел опеки и попечительства ЦО, Центр занятости населения ЦО, Дзержинского района, Октябрьского района, Кировского района, работодатели города Новосибирска</t>
  </si>
  <si>
    <t xml:space="preserve"> ИП «Сухарева», повар
ИП «Сухарева», повар
 раздача газет, отправила в ГЦПТ 05.07.19
Кафе «на Набережной» грузчик, без трудового договора 100 руб/час
Работал в лагере
МУП «Новосибирский метрополитен», курьер, ул. Серебренниковская, 34
Раздача листовок «Бурер Кинг» 1 000 за 7 часов
</t>
  </si>
  <si>
    <t xml:space="preserve"> помощник повара,официант, сотрудник торгового зала, администратор</t>
  </si>
  <si>
    <t xml:space="preserve"> работодатели города Новосибирска</t>
  </si>
  <si>
    <t>Однодневный профильный выезд  в Заельцовский бор</t>
  </si>
  <si>
    <t>Тренировочный выезд альпинистского клуба «Вверх»</t>
  </si>
  <si>
    <t>Однодневные тренировочный выезд «Организация веревочной переправы в зимнее время»</t>
  </si>
  <si>
    <t>Совместная тренировка клуба «Кикбоксинг» с клубами «Джеб» и «Пригородный простор»</t>
  </si>
  <si>
    <t xml:space="preserve"> Однодневный тренировочный выезд на совместную тренировку в спорткомплекс «Пригородный простор»</t>
  </si>
  <si>
    <t>Однодневный тренировочный выезд</t>
  </si>
  <si>
    <t>Однодневный тренировочный выезд на базе оздоровительного лагеря</t>
  </si>
  <si>
    <t>Однодневный профильный выезд «Весенние маневры лучников»</t>
  </si>
  <si>
    <t xml:space="preserve">Тренировочный выезд </t>
  </si>
  <si>
    <t xml:space="preserve">Однодневный профильный выезд </t>
  </si>
  <si>
    <t xml:space="preserve"> Однодневный тренировочный выезд Маневры  СМБ </t>
  </si>
  <si>
    <t xml:space="preserve"> Однодневные профильные сборы участников проекта «Вахта Памяти»</t>
  </si>
  <si>
    <t>Однодневный тренировочный выезд альпинистского клуба «Вверх»</t>
  </si>
  <si>
    <t>Однодневный профильный выезд  клуба «Вверх»</t>
  </si>
  <si>
    <t>27 января с 12.00-18.00</t>
  </si>
  <si>
    <t>5 апреля с 18.00-20.00</t>
  </si>
  <si>
    <t>7 апреля с 14.00-17.00</t>
  </si>
  <si>
    <t>14 апреля с 13.00-16.00</t>
  </si>
  <si>
    <t>20.04.2019 с 10.00-18.00</t>
  </si>
  <si>
    <t>12 июня с 10-18</t>
  </si>
  <si>
    <t>7 июля с 10.00-15.00</t>
  </si>
  <si>
    <t>9 июля с 12-18.00</t>
  </si>
  <si>
    <t>12 июля</t>
  </si>
  <si>
    <t xml:space="preserve">9 августа </t>
  </si>
  <si>
    <t>11 августа с 12.00-15.00</t>
  </si>
  <si>
    <t>22 сентября  с 12.00-16.00</t>
  </si>
  <si>
    <t>Заельцовский бор</t>
  </si>
  <si>
    <t>Заельцовский бор.</t>
  </si>
  <si>
    <t xml:space="preserve">Дендропарк </t>
  </si>
  <si>
    <t>Спортивный центр «Пригородный простор», ул. Толмачевская 63/3</t>
  </si>
  <si>
    <t>Ул. Толмачевская 63/3</t>
  </si>
  <si>
    <t>Дендропарк</t>
  </si>
  <si>
    <t xml:space="preserve"> П. Новый , Речкуновская зона отдыха , территория оздоровительного лагеря «Красная горка»</t>
  </si>
  <si>
    <t>ПКиО «Сосновый бор»</t>
  </si>
  <si>
    <t>Михайловская набережная</t>
  </si>
  <si>
    <t xml:space="preserve">ПКиО Заельцовский </t>
  </si>
  <si>
    <t>Скалодром лагеря «Красная горка» Речкуновская зона отдыха</t>
  </si>
  <si>
    <t xml:space="preserve">ПКиО «Заельцовский» </t>
  </si>
  <si>
    <t>Веревочный парк «Слабо»</t>
  </si>
  <si>
    <t>Городская Вахта памяти</t>
  </si>
  <si>
    <t xml:space="preserve"> Вахта Памяти в Дени воинской Славы Росии </t>
  </si>
  <si>
    <t xml:space="preserve">Гражданско- патриотическое направление </t>
  </si>
  <si>
    <t xml:space="preserve"> первые лица города, ветераны, студенты, учащиеся, граждане и гости города  </t>
  </si>
  <si>
    <t>Районное</t>
  </si>
  <si>
    <t>Несение службы составом «Почетного Караула» у Бюста трижды Героя Советского Союза маршала авиации А.И. Покрышкина 2 февраля               23 февраля 22 июня 3декабря 5декабря</t>
  </si>
  <si>
    <t>Гражданско-патриотическое воспитание молодежи</t>
  </si>
  <si>
    <t xml:space="preserve"> учащиеся , жители города , ветераны</t>
  </si>
  <si>
    <t xml:space="preserve">Городской фестиваль </t>
  </si>
  <si>
    <t xml:space="preserve"> 5-ый  Фестиваль исторической реконструкции и боевого фехтования «Княжий двор»</t>
  </si>
  <si>
    <t xml:space="preserve">Организационный актив курсанты Центра «Витязь» -  25 человек,  в церемонии торжественного возложения цветов присутствовали 
первые лица города, ветераны, студенты, учащиеся, граждане и гости города  до 100 человек
</t>
  </si>
  <si>
    <t>районное</t>
  </si>
  <si>
    <t xml:space="preserve"> Организация интерактивных локаций  9 мая  на площадки ТЦ "Роял парк"</t>
  </si>
  <si>
    <t>жители города</t>
  </si>
  <si>
    <t xml:space="preserve">районное </t>
  </si>
  <si>
    <t>подроски и родители</t>
  </si>
  <si>
    <t xml:space="preserve">районный </t>
  </si>
  <si>
    <t>первые лица города     учащиеся и студенты ветераны</t>
  </si>
  <si>
    <t xml:space="preserve">районное  </t>
  </si>
  <si>
    <t xml:space="preserve">«Мы граждане России» торжественное мероприятие по вручению паспортов гражданам РФ достигшим 14-летнего возраста7 февраля 
25 апреля
15 августа 
29 октября 1 декабря 
</t>
  </si>
  <si>
    <t>9 мая  митинг реквием на мемориале "Раненый воин" на Заельцовском кладбище</t>
  </si>
  <si>
    <t>15 ноября 2019 районный трудовой  десант , Сквер на Комсомолльском проспекте</t>
  </si>
  <si>
    <t>Глава Центрального округа трудовые отряды, студенты</t>
  </si>
  <si>
    <t xml:space="preserve"> Сибирский плацдарм</t>
  </si>
  <si>
    <t>Г. Новосибирск  Лофт подземка</t>
  </si>
  <si>
    <t xml:space="preserve"> 3 место</t>
  </si>
  <si>
    <t>фестиваль «Зов Пармы – 2019»</t>
  </si>
  <si>
    <t>19-20.07.2019</t>
  </si>
  <si>
    <t>г. Пермь</t>
  </si>
  <si>
    <t>1 место</t>
  </si>
  <si>
    <t>фестиваль «Зов Пармы – 2019</t>
  </si>
  <si>
    <t>Диплом 1 степени</t>
  </si>
  <si>
    <t>турнир БАРЫС</t>
  </si>
  <si>
    <t>г. Бишкек</t>
  </si>
  <si>
    <t>региональный отборочный тур 1 лиги 5/5 НМВ Россия «Сибирский плацдарм» 13.01.2019</t>
  </si>
  <si>
    <t>январь</t>
  </si>
  <si>
    <t>г. Новосибирск</t>
  </si>
  <si>
    <t>Чемпионате и Первенстве НСО по панкратиону</t>
  </si>
  <si>
    <t>10.02.2019.</t>
  </si>
  <si>
    <t>2 место</t>
  </si>
  <si>
    <t>Чемпионате и Первенстве НСО по панкратиону.10.02.19</t>
  </si>
  <si>
    <t>3 место</t>
  </si>
  <si>
    <t>Всероссийский отборочный турнир «Москва-Сибирь»</t>
  </si>
  <si>
    <t>г. Новосибирск, СК «Север»</t>
  </si>
  <si>
    <t>турнир по ИФ «Железный кулак» им. Сэра Джона</t>
  </si>
  <si>
    <t>г. Омск</t>
  </si>
  <si>
    <t>Турнир в честь прекрасных дам</t>
  </si>
  <si>
    <t>Новосибирск, Академгородок,  спорткомплекс НГУ</t>
  </si>
  <si>
    <t>Городские соревнования между клубами по Восточному Боевому Единоборству(Vovinam viet vo dao)</t>
  </si>
  <si>
    <t>15-17.03 2019</t>
  </si>
  <si>
    <t>Г. Новосибирск</t>
  </si>
  <si>
    <t>3 место, диплом</t>
  </si>
  <si>
    <r>
      <t>Межрегиональный</t>
    </r>
    <r>
      <rPr>
        <b/>
        <sz val="9"/>
        <color theme="1"/>
        <rFont val="Calibri"/>
        <family val="2"/>
        <charset val="204"/>
        <scheme val="minor"/>
      </rPr>
      <t xml:space="preserve"> </t>
    </r>
    <r>
      <rPr>
        <sz val="9"/>
        <color rgb="FF000000"/>
        <rFont val="Arial"/>
        <family val="2"/>
        <charset val="204"/>
      </rPr>
      <t>турнир на призы мотоклуба "Ночные волки" и чемпионата города по панкратиону:</t>
    </r>
  </si>
  <si>
    <t xml:space="preserve">Г. Искитим </t>
  </si>
  <si>
    <t xml:space="preserve"> СК «Арена 300»</t>
  </si>
  <si>
    <t>1 место, диплом</t>
  </si>
  <si>
    <t>Межрегиональный турнир на призы мотоклуба "Ночные волки" и чемпионата города по панкратиону:</t>
  </si>
  <si>
    <t>2 место, Диплом</t>
  </si>
  <si>
    <r>
      <t>т</t>
    </r>
    <r>
      <rPr>
        <sz val="10"/>
        <color rgb="FF000000"/>
        <rFont val="Times New Roman"/>
        <family val="1"/>
        <charset val="204"/>
      </rPr>
      <t>урнир по боксу "Открытый ринг"</t>
    </r>
  </si>
  <si>
    <t>Открытый ринг по (Боксу)</t>
  </si>
  <si>
    <t>ул. Зыряновская, 63</t>
  </si>
  <si>
    <t>Кубок города Новосибирска по (Кикбоксингу)</t>
  </si>
  <si>
    <t>ул. Учительская, 42а</t>
  </si>
  <si>
    <t>Открытый ринг по (Кикбоксингу)</t>
  </si>
  <si>
    <t>г. Искитим</t>
  </si>
  <si>
    <t>спортивно-игровое мероприятие «СМБ-Джаггер и манёвры по современному мечевому бою»</t>
  </si>
  <si>
    <t>Новосибирск, НГТУ, мини-футбольное поле</t>
  </si>
  <si>
    <t xml:space="preserve"> 2 место</t>
  </si>
  <si>
    <t>Кубка Витязя по СМБ на фестивале «Сибирский плацдарм»</t>
  </si>
  <si>
    <t>5 января 2019 г.</t>
  </si>
  <si>
    <t>Подземка</t>
  </si>
  <si>
    <t xml:space="preserve">1 место </t>
  </si>
  <si>
    <t>межрегиональный турнир по оружейному бою, памяти Евгения Богомолова.</t>
  </si>
  <si>
    <t>3 февраля 2019</t>
  </si>
  <si>
    <t>Школа</t>
  </si>
  <si>
    <t>"Турнире в честь прекрасных дам" по СМБ.</t>
  </si>
  <si>
    <t>8 марта 2019</t>
  </si>
  <si>
    <t>Горностай</t>
  </si>
  <si>
    <t>РЕКОН</t>
  </si>
  <si>
    <t>2-3 марта 2019</t>
  </si>
  <si>
    <t>Ленэкспо</t>
  </si>
  <si>
    <t>4 место</t>
  </si>
  <si>
    <t>Щит Сибири</t>
  </si>
  <si>
    <t>3-4 августа</t>
  </si>
  <si>
    <t>Парк победы</t>
  </si>
  <si>
    <t>Рыцари Иерусалима</t>
  </si>
  <si>
    <t>30 сентября</t>
  </si>
  <si>
    <t>Израиль</t>
  </si>
  <si>
    <t>Битва наций</t>
  </si>
  <si>
    <t>1 -5 мая</t>
  </si>
  <si>
    <t>Сербия</t>
  </si>
  <si>
    <t>Новосибирский педагогический университет</t>
  </si>
  <si>
    <t xml:space="preserve">курсы по гражданской обороне для руководителей </t>
  </si>
  <si>
    <t>МКУ "Служба АСРи ГЗ"</t>
  </si>
  <si>
    <t xml:space="preserve">курсы повышения квалификации по пожарной безопасности ти пожарному минимуму </t>
  </si>
  <si>
    <t>курсы по охране труда для руководителей и специалистов</t>
  </si>
  <si>
    <t>Межрегиональный Учебно-консальционный центр профсоюзов</t>
  </si>
  <si>
    <t>23.02.2019, 14.00-18.00</t>
  </si>
  <si>
    <t xml:space="preserve">17.03.2018 
12.00-17.00
</t>
  </si>
  <si>
    <t xml:space="preserve">28 апреля 
С 12.00-16.00
</t>
  </si>
  <si>
    <t>Организация многодневного учебного выезда клуба «Штурм»</t>
  </si>
  <si>
    <t>14.12.2018-10.01.2019</t>
  </si>
  <si>
    <t>Альплагерь Туюк СУ Казахстан г.Алма-ата</t>
  </si>
  <si>
    <t>Организация многодневных профильных сборов клуба «Стальной кулак»   на фестивале «Золотая длань»</t>
  </si>
  <si>
    <t>18.01-21.01.2019</t>
  </si>
  <si>
    <t>Г. Москва</t>
  </si>
  <si>
    <t>Организация многодневного полевого лагеря на фестивале исторической реконструкции «Гвардия»</t>
  </si>
  <si>
    <t>8-13 .02.2019</t>
  </si>
  <si>
    <t>Киргизия, Бишкек</t>
  </si>
  <si>
    <t>Организация многодневных военных профильных сборов для учащихся для учащихся Технологический колледж им Покрышкина</t>
  </si>
  <si>
    <t>11-15.02.2019</t>
  </si>
  <si>
    <t>МКУ «Центр «Витязь» ул. Фрунзе 57а</t>
  </si>
  <si>
    <t>Организация  многодневного туристического  выезда клуба «Штурм»</t>
  </si>
  <si>
    <t>16-17.02.2019</t>
  </si>
  <si>
    <t>П. Тогдашинская г. Красноярск</t>
  </si>
  <si>
    <t>Организация многодневных профильных сборов участников проекта «Русь изначальная»</t>
  </si>
  <si>
    <t>22-24 .02.2019</t>
  </si>
  <si>
    <t>25.2-1.03,2019</t>
  </si>
  <si>
    <t>Организация многодневных военных профильных сборов для учащихся Электромеханический колледж</t>
  </si>
  <si>
    <t xml:space="preserve">11-15.03.2019 </t>
  </si>
  <si>
    <t>Организация многодневного туристического  выезда клуба «Штурм»</t>
  </si>
  <si>
    <t>13.03-2.04.2019</t>
  </si>
  <si>
    <t>Киргизия . г. Бишкек альп.лагерь Туюк-СУ</t>
  </si>
  <si>
    <t>Организация многодневных военных профильных сборов для учащихся Колледж печати и информационных технологий</t>
  </si>
  <si>
    <t>18-21.03.2019</t>
  </si>
  <si>
    <t>Организация многодневных профильных сборов участников проекта «Русь Изначальная»</t>
  </si>
  <si>
    <t>22-25.03.2019</t>
  </si>
  <si>
    <t>Казахстан Астана</t>
  </si>
  <si>
    <t>Организация многодневных военных профильных сборов для учащихся Радиотехнический колледж</t>
  </si>
  <si>
    <t>25-29.03.2019</t>
  </si>
  <si>
    <t>1-5.04.2019</t>
  </si>
  <si>
    <t>Организация многодневных военных профильных сборов для учащихся Университет потребительской кооперации</t>
  </si>
  <si>
    <t>8-12.04.2019</t>
  </si>
  <si>
    <t>Организация многодневных военных профильных сборов для учащихся Техникум геодезии и картографии</t>
  </si>
  <si>
    <t>17-19.04.2019</t>
  </si>
  <si>
    <t>Организация многодневного туристического  выезда  клуба «Штурм»</t>
  </si>
  <si>
    <t>20-21.04.2019</t>
  </si>
  <si>
    <t xml:space="preserve">П. Ящик Пандоры. с Бискамжа Хакасия </t>
  </si>
  <si>
    <t>Организация многодневных военных профильных сборов для учащихся Лицей питаня</t>
  </si>
  <si>
    <t>22-24.04.2019</t>
  </si>
  <si>
    <t>Организация многодневных военных профильных сборов для учащихся Педагогический колледж № 2</t>
  </si>
  <si>
    <t xml:space="preserve">22-24.04.2019 </t>
  </si>
  <si>
    <t>Организация многодневных военных профильных сборов для учащихся Колледж легкой промышленности и сервиса</t>
  </si>
  <si>
    <t>25-30.04.2019</t>
  </si>
  <si>
    <t>Организация многодневного полевого лагеря на Чемпионате мира по Историческому средневековому бою</t>
  </si>
  <si>
    <t>1-8.05.2019</t>
  </si>
  <si>
    <t xml:space="preserve">Сербия, к.  Смедерево  </t>
  </si>
  <si>
    <t xml:space="preserve">Организация многодневного полевого выезда клуба «Сюжетного Словесного Ролевого Моделирования» </t>
  </si>
  <si>
    <t>7-12.05.2019</t>
  </si>
  <si>
    <t>С. Кошево, Мошковский район  Новосибирской област</t>
  </si>
  <si>
    <t>Организация многодневных военных профильных сборов для учащихся Торгово-экономический колледж</t>
  </si>
  <si>
    <t>23-30.05.2019</t>
  </si>
  <si>
    <t xml:space="preserve"> МКУ «Центр «Витязь» ул. Фрунзе 57а</t>
  </si>
  <si>
    <t>1-2.06.2019</t>
  </si>
  <si>
    <t>Яшкинские скалы</t>
  </si>
  <si>
    <t>Организация многодневных военных профильных сборов для учащихся Речной колледж</t>
  </si>
  <si>
    <t>3-7.06.2019</t>
  </si>
  <si>
    <t>НРК</t>
  </si>
  <si>
    <t>Организация многодневных военных профильных сборов для учащихся Колледжа пищевой промышленности и переработки</t>
  </si>
  <si>
    <t>10-14.06.2019</t>
  </si>
  <si>
    <t>Многодневный профильный выезд, Квест-поход "Легенда о короле Артуре"</t>
  </si>
  <si>
    <t>15-16 июня</t>
  </si>
  <si>
    <t>НСО Мошковский район с. Кошево</t>
  </si>
  <si>
    <t xml:space="preserve">Организация многодневных военных профильных сборов для учащихся Технологический колледж им Покрышкина         </t>
  </si>
  <si>
    <t xml:space="preserve">17-18.06.2019 </t>
  </si>
  <si>
    <t xml:space="preserve">МКУ «Центр «Витязь» ул. Фрунзе 57а </t>
  </si>
  <si>
    <t xml:space="preserve"> Организация исторического лагеря на фестивале исторической реконструкции «Каменная книга 2019»</t>
  </si>
  <si>
    <t xml:space="preserve">12-14 июля </t>
  </si>
  <si>
    <t>Кемеровская область, музейный комплекс «Томская писаница»</t>
  </si>
  <si>
    <t xml:space="preserve">Организация полевого многодневного палаточного спортивного лагеря </t>
  </si>
  <si>
    <t>19-21 июля</t>
  </si>
  <si>
    <t xml:space="preserve">Станция Мочище </t>
  </si>
  <si>
    <t>Организация многодневных профильных сборов участников проекта «Русь Изначальная» Создание исторического лагеря на фестивале исторической реконструкции «Зов Пармы»</t>
  </si>
  <si>
    <t>19-23.07.2019</t>
  </si>
  <si>
    <t>Г. Пермь</t>
  </si>
  <si>
    <t>19-22.07.2019</t>
  </si>
  <si>
    <t xml:space="preserve">С. Кошево
Мошковский район  Новосибирской области 
</t>
  </si>
  <si>
    <t>Организация многодневных профильных сборов участников проекта «Русь Изначальная» Создание исторического лагеря на фестивале исторической реконструкции 3 "Большие маневры на Хохловских холмах".</t>
  </si>
  <si>
    <t>1-6.08.2019</t>
  </si>
  <si>
    <t xml:space="preserve">архитектурно-этнографическом музее "Хохловка
г. Пермь
</t>
  </si>
  <si>
    <t>31.08-1.09.2019</t>
  </si>
  <si>
    <t>5-6.10.2019</t>
  </si>
  <si>
    <t xml:space="preserve">Пещера Аккорд
 с. Нанхчул
р.Хакасия
Пещера Аккорд
 с. Нанхчул
р.Хакасия
</t>
  </si>
  <si>
    <t>Организация многодневных военных профильных сборов для учащихся СОШ № 4</t>
  </si>
  <si>
    <t xml:space="preserve">19-20.10.2019 </t>
  </si>
  <si>
    <t>1-10.11.2019</t>
  </si>
  <si>
    <t>Альплагерь Ак-Тру Алтай , п. Ак-Таш</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</si>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</sst>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sz val="9"/>
      <color theme="1"/>
      <name val="Calibri"/>
      <family val="2"/>
      <charset val="204"/>
      <scheme val="minor"/>
    </font>
    <font>
      <b/>
      <sz val="9"/>
      <color theme="1"/>
      <name val="Calibri"/>
      <family val="2"/>
      <charset val="204"/>
      <scheme val="minor"/>
    </font>
    <font>
      <sz val="9"/>
      <color rgb="FF000000"/>
      <name val="Arial"/>
      <family val="2"/>
      <charset val="204"/>
    </font>
    <font>
      <sz val="12"/>
      <name val="Times New Roman"/>
      <family val="1"/>
      <charset val="204"/>
    </font>
    <font>
      <b/>
      <sz val="28"/>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30"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405">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10" fillId="0" borderId="1" xfId="0" applyFont="1" applyBorder="1"/>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9" fillId="7" borderId="5"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29" fillId="8" borderId="1" xfId="0" applyFont="1" applyFill="1" applyBorder="1" applyAlignment="1">
      <alignment horizontal="center" vertical="center" wrapText="1"/>
    </xf>
    <xf numFmtId="0" fontId="29"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10" fillId="8" borderId="13" xfId="0" applyFont="1" applyFill="1" applyBorder="1" applyAlignment="1">
      <alignment horizontal="center" vertical="center" wrapText="1"/>
    </xf>
    <xf numFmtId="0" fontId="29" fillId="8" borderId="13" xfId="0" applyFont="1" applyFill="1" applyBorder="1" applyAlignment="1">
      <alignment horizontal="center" vertical="center" wrapText="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8"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8" borderId="2"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2" borderId="1" xfId="0" applyFont="1" applyFill="1" applyBorder="1" applyAlignment="1">
      <alignment horizontal="left" vertical="top" wrapText="1"/>
    </xf>
    <xf numFmtId="17" fontId="10" fillId="0" borderId="1" xfId="0" applyNumberFormat="1" applyFont="1" applyBorder="1" applyAlignment="1">
      <alignment horizontal="left" vertical="top" wrapText="1"/>
    </xf>
    <xf numFmtId="14" fontId="10" fillId="0" borderId="1" xfId="0" applyNumberFormat="1" applyFont="1" applyBorder="1" applyAlignment="1">
      <alignmen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10" fillId="0" borderId="1" xfId="0" applyFont="1" applyBorder="1" applyAlignment="1">
      <alignment vertical="top"/>
    </xf>
    <xf numFmtId="14"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14" fontId="10" fillId="0" borderId="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28" fillId="0" borderId="1" xfId="0" applyFont="1" applyBorder="1" applyAlignment="1">
      <alignment horizontal="center" vertical="top" wrapText="1"/>
    </xf>
    <xf numFmtId="0" fontId="27" fillId="0" borderId="1" xfId="0" applyFont="1" applyBorder="1" applyAlignment="1">
      <alignment vertical="top" wrapText="1"/>
    </xf>
    <xf numFmtId="0" fontId="2" fillId="3" borderId="2" xfId="0" applyFont="1" applyFill="1" applyBorder="1" applyProtection="1">
      <protection hidden="1"/>
    </xf>
    <xf numFmtId="0" fontId="3" fillId="3" borderId="2" xfId="0" applyFont="1" applyFill="1" applyBorder="1" applyAlignment="1" applyProtection="1">
      <alignment horizontal="center" vertical="top"/>
      <protection hidden="1"/>
    </xf>
    <xf numFmtId="0" fontId="3" fillId="3" borderId="8" xfId="0" applyFont="1" applyFill="1" applyBorder="1" applyAlignment="1" applyProtection="1">
      <alignment horizontal="left"/>
      <protection hidden="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2" fillId="0" borderId="1" xfId="0" applyFont="1" applyBorder="1" applyAlignment="1">
      <alignment horizontal="justify" vertical="top" wrapText="1"/>
    </xf>
    <xf numFmtId="0" fontId="11" fillId="0" borderId="0" xfId="0" applyFont="1" applyAlignment="1">
      <alignment horizontal="left" vertical="top" wrapText="1"/>
    </xf>
    <xf numFmtId="0" fontId="10" fillId="0" borderId="0" xfId="0" applyFont="1" applyAlignment="1">
      <alignment wrapText="1"/>
    </xf>
    <xf numFmtId="0" fontId="29" fillId="8" borderId="1" xfId="0" applyFont="1" applyFill="1" applyBorder="1" applyAlignment="1" applyProtection="1">
      <alignment horizontal="center" vertical="top" wrapText="1"/>
    </xf>
    <xf numFmtId="0" fontId="10" fillId="8" borderId="2" xfId="0" applyFont="1" applyFill="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pplyProtection="1">
      <alignment horizontal="center" vertical="top" wrapText="1"/>
      <protection locked="0"/>
    </xf>
    <xf numFmtId="0" fontId="29" fillId="8" borderId="1" xfId="0" applyFont="1" applyFill="1" applyBorder="1" applyAlignment="1">
      <alignment horizontal="left" vertical="center" wrapText="1"/>
    </xf>
    <xf numFmtId="0" fontId="29" fillId="8" borderId="1" xfId="0" applyFont="1" applyFill="1" applyBorder="1" applyAlignment="1">
      <alignment horizontal="left" vertical="top" wrapText="1"/>
    </xf>
    <xf numFmtId="0" fontId="29"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2" fillId="0" borderId="5" xfId="0" applyFont="1" applyBorder="1" applyAlignment="1" applyProtection="1">
      <alignment horizontal="center" vertical="top" wrapText="1"/>
    </xf>
    <xf numFmtId="3" fontId="2" fillId="0" borderId="5"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3" fillId="4" borderId="5" xfId="0" applyFont="1" applyFill="1" applyBorder="1" applyAlignment="1" applyProtection="1">
      <alignment horizontal="center" vertical="top" wrapText="1"/>
      <protection hidden="1"/>
    </xf>
    <xf numFmtId="0" fontId="29" fillId="0" borderId="1" xfId="0" applyFont="1" applyBorder="1" applyAlignment="1">
      <alignment horizontal="center" vertical="top"/>
    </xf>
    <xf numFmtId="0" fontId="18" fillId="2" borderId="6" xfId="0" applyFont="1" applyFill="1" applyBorder="1" applyAlignment="1" applyProtection="1">
      <alignment horizontal="center" vertical="top" wrapText="1"/>
      <protection hidden="1"/>
    </xf>
    <xf numFmtId="164" fontId="3" fillId="3" borderId="5" xfId="0" applyNumberFormat="1" applyFont="1" applyFill="1" applyBorder="1" applyAlignment="1" applyProtection="1">
      <alignment horizontal="center" vertical="center" wrapText="1"/>
      <protection hidden="1"/>
    </xf>
    <xf numFmtId="1" fontId="3" fillId="0" borderId="2" xfId="0" applyNumberFormat="1" applyFont="1" applyBorder="1" applyAlignment="1" applyProtection="1">
      <alignment horizontal="center" vertical="top" wrapText="1"/>
      <protection locked="0"/>
    </xf>
    <xf numFmtId="0" fontId="10" fillId="0" borderId="16" xfId="0" applyFont="1" applyBorder="1" applyAlignment="1">
      <alignment horizontal="justify"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horizontal="justify" vertical="center" wrapText="1"/>
    </xf>
    <xf numFmtId="0" fontId="10" fillId="0" borderId="18" xfId="0" applyFont="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0" fillId="0" borderId="15"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0" xfId="0" applyFont="1" applyBorder="1" applyAlignment="1">
      <alignment horizontal="left" vertical="top" wrapText="1"/>
    </xf>
    <xf numFmtId="0" fontId="3" fillId="2" borderId="2"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hidden="1"/>
    </xf>
    <xf numFmtId="0" fontId="0" fillId="0" borderId="0" xfId="0"/>
    <xf numFmtId="0" fontId="3"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horizontal="center" vertical="top" wrapText="1"/>
    </xf>
    <xf numFmtId="0" fontId="2" fillId="2" borderId="1" xfId="0" applyFont="1" applyFill="1" applyBorder="1" applyAlignment="1" applyProtection="1">
      <alignment horizontal="left" vertical="top" wrapText="1"/>
      <protection locked="0"/>
    </xf>
    <xf numFmtId="0" fontId="2" fillId="0" borderId="1" xfId="0" applyFont="1" applyBorder="1" applyAlignment="1">
      <alignment vertical="top" wrapText="1"/>
    </xf>
    <xf numFmtId="0" fontId="0" fillId="0" borderId="1" xfId="0" applyBorder="1" applyAlignment="1">
      <alignment vertical="top" wrapText="1"/>
    </xf>
    <xf numFmtId="0" fontId="5" fillId="0" borderId="0" xfId="0" applyFont="1" applyAlignment="1">
      <alignment vertical="top" wrapText="1"/>
    </xf>
    <xf numFmtId="0" fontId="0" fillId="0" borderId="1" xfId="0" applyBorder="1" applyAlignment="1">
      <alignment vertical="top"/>
    </xf>
    <xf numFmtId="0" fontId="1" fillId="0" borderId="1" xfId="0" applyFont="1" applyBorder="1" applyAlignment="1">
      <alignment vertical="top"/>
    </xf>
    <xf numFmtId="0" fontId="5" fillId="0" borderId="19" xfId="0" applyFont="1" applyBorder="1" applyAlignment="1">
      <alignment vertical="center" wrapText="1"/>
    </xf>
    <xf numFmtId="14" fontId="5" fillId="0" borderId="20" xfId="0" applyNumberFormat="1"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26" fillId="0" borderId="21" xfId="0" applyFont="1" applyBorder="1" applyAlignment="1">
      <alignment vertical="center" wrapText="1"/>
    </xf>
    <xf numFmtId="0" fontId="5" fillId="0" borderId="22" xfId="0" applyFont="1" applyBorder="1" applyAlignment="1">
      <alignment horizontal="center" vertical="center" wrapText="1"/>
    </xf>
    <xf numFmtId="0" fontId="26" fillId="0" borderId="22" xfId="0" applyFont="1" applyBorder="1" applyAlignment="1">
      <alignment vertical="center" wrapText="1"/>
    </xf>
    <xf numFmtId="0" fontId="5" fillId="0" borderId="22" xfId="0" applyFont="1" applyBorder="1" applyAlignment="1">
      <alignment vertical="center" wrapText="1"/>
    </xf>
    <xf numFmtId="0" fontId="26" fillId="0" borderId="19" xfId="0" applyFont="1" applyBorder="1" applyAlignment="1">
      <alignment vertical="center" wrapText="1"/>
    </xf>
    <xf numFmtId="17" fontId="5" fillId="0" borderId="20" xfId="0" applyNumberFormat="1" applyFont="1" applyBorder="1" applyAlignment="1">
      <alignment horizontal="center" vertical="center" wrapText="1"/>
    </xf>
    <xf numFmtId="0" fontId="26" fillId="0" borderId="20" xfId="0" applyFont="1" applyBorder="1" applyAlignment="1">
      <alignment vertical="center" wrapText="1"/>
    </xf>
    <xf numFmtId="17" fontId="5" fillId="0" borderId="22" xfId="0" applyNumberFormat="1" applyFont="1" applyBorder="1" applyAlignment="1">
      <alignment horizontal="center" vertical="center" wrapText="1"/>
    </xf>
    <xf numFmtId="14" fontId="5" fillId="0" borderId="22" xfId="0" applyNumberFormat="1" applyFont="1" applyBorder="1" applyAlignment="1">
      <alignment horizontal="center" vertical="center" wrapText="1"/>
    </xf>
    <xf numFmtId="14" fontId="5" fillId="0" borderId="20" xfId="0" applyNumberFormat="1" applyFont="1" applyBorder="1" applyAlignment="1">
      <alignment horizontal="center" vertical="center" wrapText="1"/>
    </xf>
    <xf numFmtId="0" fontId="5" fillId="0" borderId="21" xfId="0" applyFont="1" applyBorder="1" applyAlignment="1">
      <alignment vertical="center" wrapText="1"/>
    </xf>
    <xf numFmtId="14" fontId="5" fillId="0" borderId="22" xfId="0" applyNumberFormat="1" applyFont="1" applyBorder="1" applyAlignment="1">
      <alignment vertical="center" wrapText="1"/>
    </xf>
    <xf numFmtId="0" fontId="26" fillId="0" borderId="22" xfId="0" applyFont="1" applyBorder="1" applyAlignment="1">
      <alignment horizontal="center" vertical="center" wrapText="1"/>
    </xf>
    <xf numFmtId="0" fontId="26" fillId="0" borderId="23" xfId="0" applyFont="1" applyBorder="1" applyAlignment="1">
      <alignment vertical="center" wrapText="1"/>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0" fillId="0" borderId="6" xfId="0"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lignment horizontal="left"/>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5" fillId="0" borderId="24" xfId="0" applyFont="1" applyBorder="1" applyAlignment="1">
      <alignment vertical="center" wrapText="1"/>
    </xf>
    <xf numFmtId="0" fontId="5" fillId="0" borderId="21" xfId="0" applyFont="1" applyBorder="1" applyAlignment="1">
      <alignment vertical="center" wrapText="1"/>
    </xf>
    <xf numFmtId="14" fontId="5" fillId="0" borderId="24" xfId="0" applyNumberFormat="1" applyFont="1" applyBorder="1" applyAlignment="1">
      <alignment vertical="center" wrapText="1"/>
    </xf>
    <xf numFmtId="14" fontId="5" fillId="0" borderId="21" xfId="0" applyNumberFormat="1" applyFont="1" applyBorder="1" applyAlignment="1">
      <alignment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4" xfId="0" applyFont="1" applyBorder="1" applyAlignment="1" applyProtection="1">
      <alignment horizontal="left" vertical="top" wrapText="1"/>
      <protection hidden="1"/>
    </xf>
    <xf numFmtId="0" fontId="33" fillId="0" borderId="24" xfId="0" applyFont="1" applyBorder="1" applyAlignment="1">
      <alignment vertical="center" wrapText="1"/>
    </xf>
    <xf numFmtId="0" fontId="33" fillId="0" borderId="21" xfId="0" applyFont="1" applyBorder="1" applyAlignment="1">
      <alignment vertical="center" wrapText="1"/>
    </xf>
    <xf numFmtId="14" fontId="5" fillId="0" borderId="24"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3" fillId="0" borderId="0" xfId="0" applyFont="1" applyBorder="1" applyAlignment="1" applyProtection="1">
      <alignment horizontal="left"/>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6" xfId="0" applyFont="1" applyFill="1" applyBorder="1" applyAlignment="1">
      <alignment horizontal="center" vertical="top"/>
    </xf>
    <xf numFmtId="0" fontId="3" fillId="4" borderId="27"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2" xfId="0" applyFont="1" applyFill="1" applyBorder="1" applyAlignment="1">
      <alignment horizontal="center" vertical="top"/>
    </xf>
    <xf numFmtId="0" fontId="3" fillId="4" borderId="2" xfId="0" applyFont="1" applyFill="1" applyBorder="1" applyAlignment="1">
      <alignment horizontal="center" vertical="top" wrapText="1"/>
    </xf>
    <xf numFmtId="0" fontId="3" fillId="4" borderId="29" xfId="0" applyFont="1" applyFill="1" applyBorder="1" applyAlignment="1">
      <alignment horizontal="center" vertical="top" wrapText="1"/>
    </xf>
    <xf numFmtId="0" fontId="10" fillId="0" borderId="30" xfId="0" applyFont="1" applyBorder="1" applyAlignment="1" applyProtection="1">
      <alignment horizontal="center" vertical="top" wrapText="1"/>
      <protection locked="0"/>
    </xf>
    <xf numFmtId="0" fontId="10" fillId="0" borderId="1" xfId="0" applyFont="1" applyBorder="1" applyAlignment="1">
      <alignment vertical="center" wrapText="1"/>
    </xf>
    <xf numFmtId="0" fontId="10" fillId="2" borderId="1" xfId="0" applyFont="1" applyFill="1" applyBorder="1" applyAlignment="1" applyProtection="1">
      <alignment horizontal="center" vertical="top" wrapText="1"/>
      <protection locked="0"/>
    </xf>
    <xf numFmtId="0" fontId="36" fillId="0" borderId="1" xfId="0" applyFont="1" applyBorder="1" applyAlignment="1" applyProtection="1">
      <alignment horizontal="center" vertical="center" wrapText="1"/>
      <protection locked="0"/>
    </xf>
    <xf numFmtId="0" fontId="36" fillId="0" borderId="31" xfId="0" applyFont="1" applyBorder="1" applyAlignment="1" applyProtection="1">
      <alignment horizontal="center" vertical="center" wrapText="1"/>
      <protection locked="0"/>
    </xf>
    <xf numFmtId="0" fontId="10" fillId="0" borderId="30" xfId="0" applyFont="1" applyBorder="1" applyAlignment="1">
      <alignment horizont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xf>
    <xf numFmtId="0" fontId="10" fillId="0" borderId="31" xfId="0" applyFont="1" applyBorder="1"/>
    <xf numFmtId="0" fontId="36" fillId="0" borderId="1" xfId="0" applyFont="1" applyBorder="1" applyAlignment="1">
      <alignment vertical="center" wrapText="1"/>
    </xf>
    <xf numFmtId="0" fontId="10" fillId="0" borderId="1" xfId="0" applyFont="1" applyBorder="1" applyAlignment="1">
      <alignment wrapText="1"/>
    </xf>
    <xf numFmtId="0" fontId="10" fillId="0" borderId="30"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vertical="center" wrapText="1"/>
    </xf>
    <xf numFmtId="0" fontId="10" fillId="2" borderId="1" xfId="0" applyFont="1" applyFill="1" applyBorder="1" applyAlignment="1" applyProtection="1">
      <alignment horizontal="center" vertical="top" wrapText="1"/>
      <protection locked="0"/>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top" wrapText="1"/>
      <protection locked="0"/>
    </xf>
    <xf numFmtId="0" fontId="10" fillId="0" borderId="2" xfId="0" applyFont="1" applyBorder="1" applyAlignment="1">
      <alignment horizontal="center"/>
    </xf>
    <xf numFmtId="0" fontId="10" fillId="0" borderId="29" xfId="0" applyFont="1" applyBorder="1" applyAlignment="1">
      <alignment horizontal="center"/>
    </xf>
    <xf numFmtId="0" fontId="10" fillId="0" borderId="3" xfId="0" applyFont="1" applyBorder="1" applyAlignment="1">
      <alignment horizontal="center"/>
    </xf>
    <xf numFmtId="0" fontId="10" fillId="0" borderId="32" xfId="0" applyFont="1" applyBorder="1" applyAlignment="1">
      <alignment horizontal="center"/>
    </xf>
    <xf numFmtId="0" fontId="10" fillId="0" borderId="30" xfId="0" applyFont="1" applyFill="1" applyBorder="1" applyAlignment="1">
      <alignment horizontal="center"/>
    </xf>
    <xf numFmtId="0" fontId="10" fillId="0" borderId="1" xfId="0" applyFont="1" applyFill="1" applyBorder="1" applyAlignment="1">
      <alignment vertical="center" wrapText="1"/>
    </xf>
    <xf numFmtId="0" fontId="10" fillId="0" borderId="1"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0" fillId="0" borderId="28" xfId="0" applyBorder="1"/>
    <xf numFmtId="0" fontId="0" fillId="0" borderId="2" xfId="0" applyBorder="1"/>
    <xf numFmtId="0" fontId="0" fillId="0" borderId="29" xfId="0" applyBorder="1"/>
    <xf numFmtId="0" fontId="37" fillId="8" borderId="1" xfId="0" applyFont="1" applyFill="1" applyBorder="1"/>
    <xf numFmtId="0" fontId="10" fillId="0" borderId="5" xfId="0" applyFont="1" applyBorder="1"/>
    <xf numFmtId="0" fontId="2" fillId="0" borderId="1" xfId="0" applyFont="1" applyBorder="1" applyAlignment="1">
      <alignment horizontal="center" vertical="center"/>
    </xf>
  </cellXfs>
  <cellStyles count="3">
    <cellStyle name="Гиперссылка 2" xfId="1"/>
    <cellStyle name="Гиперссылка 3" xfId="2"/>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66FFFF"/>
      <color rgb="FFFFFF99"/>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0;&#1088;&#1072;&#1084;&#1080;&#1076;&#1072;/Downloads/&#1060;&#1086;&#1088;&#1084;&#1072;%20&#1057;&#1090;&#1072;&#1090;%20&#1086;&#1090;&#1095;&#1077;&#1090;&#1072;%20&#1059;&#1052;&#1055;%20&#1079;&#107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1"/>
      <sheetName val="Раздел 1.1"/>
      <sheetName val="Раздел 1.2"/>
      <sheetName val="Раздел 1.3"/>
      <sheetName val="Раздел 2"/>
      <sheetName val="Раздел 3"/>
      <sheetName val="Раздел 4"/>
      <sheetName val="Раздел 5"/>
      <sheetName val="Раздел 5.1"/>
      <sheetName val="Раздел 5.2"/>
      <sheetName val="Раздел 5.3"/>
      <sheetName val="Раздел 6"/>
      <sheetName val="Раздел 7"/>
      <sheetName val="Раздел 8.1"/>
      <sheetName val="Раздел 8.2"/>
      <sheetName val="Раздел 8.3"/>
      <sheetName val="Раздел 9"/>
      <sheetName val="Раздел 10.1"/>
      <sheetName val="Раздел 10.2"/>
      <sheetName val="Раздел 10.3"/>
      <sheetName val="Раздел 10.4"/>
    </sheetNames>
    <sheetDataSet>
      <sheetData sheetId="0" refreshError="1"/>
      <sheetData sheetId="1" refreshError="1"/>
      <sheetData sheetId="2">
        <row r="16">
          <cell r="I16">
            <v>1540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SheetLayoutView="100" workbookViewId="0">
      <selection activeCell="A11" sqref="A11:N11"/>
    </sheetView>
  </sheetViews>
  <sheetFormatPr defaultColWidth="9.140625" defaultRowHeight="15" x14ac:dyDescent="0.25"/>
  <cols>
    <col min="1" max="1" width="10.140625" style="35" customWidth="1"/>
    <col min="2" max="2" width="9.140625" style="35"/>
    <col min="3" max="3" width="2.140625" style="35" customWidth="1"/>
    <col min="4" max="7" width="9.140625" style="35"/>
    <col min="8" max="8" width="8.5703125" style="35" customWidth="1"/>
    <col min="9" max="9" width="9.140625" style="35"/>
    <col min="10" max="10" width="9.140625" style="35" customWidth="1"/>
    <col min="11" max="11" width="5.42578125" style="35" customWidth="1"/>
    <col min="12" max="12" width="15.7109375" style="35" customWidth="1"/>
    <col min="13" max="13" width="9.140625" style="35"/>
    <col min="14" max="14" width="15.7109375" style="35" customWidth="1"/>
    <col min="15" max="16384" width="9.140625" style="35"/>
  </cols>
  <sheetData>
    <row r="1" spans="1:14" ht="20.25" x14ac:dyDescent="0.25">
      <c r="A1" s="283" t="s">
        <v>206</v>
      </c>
      <c r="B1" s="283"/>
      <c r="C1" s="283"/>
      <c r="D1" s="283"/>
      <c r="E1" s="283"/>
      <c r="F1" s="283"/>
      <c r="G1" s="283"/>
      <c r="H1" s="283"/>
      <c r="I1" s="283"/>
      <c r="J1" s="283"/>
      <c r="K1" s="283"/>
      <c r="L1" s="283"/>
      <c r="M1" s="283"/>
      <c r="N1" s="283"/>
    </row>
    <row r="2" spans="1:14" ht="38.25" customHeight="1" x14ac:dyDescent="0.25"/>
    <row r="3" spans="1:14" ht="19.5" customHeight="1" x14ac:dyDescent="0.25">
      <c r="A3" s="291" t="s">
        <v>218</v>
      </c>
      <c r="B3" s="291"/>
      <c r="C3" s="291"/>
      <c r="D3" s="291"/>
      <c r="E3" s="291"/>
      <c r="L3" s="284"/>
      <c r="M3" s="284"/>
      <c r="N3" s="284"/>
    </row>
    <row r="4" spans="1:14" ht="15.75" x14ac:dyDescent="0.25">
      <c r="A4" s="113" t="s">
        <v>79</v>
      </c>
      <c r="B4" s="290"/>
      <c r="C4" s="290"/>
      <c r="D4" s="290"/>
      <c r="E4" s="290"/>
    </row>
    <row r="5" spans="1:14" ht="21.75" customHeight="1" x14ac:dyDescent="0.25">
      <c r="A5" s="290" t="s">
        <v>265</v>
      </c>
      <c r="B5" s="290"/>
      <c r="C5" s="290"/>
      <c r="D5" s="290"/>
      <c r="E5" s="290"/>
    </row>
    <row r="6" spans="1:14" ht="30.75" customHeight="1" x14ac:dyDescent="0.25">
      <c r="A6" s="292" t="s">
        <v>266</v>
      </c>
      <c r="B6" s="292"/>
      <c r="D6" s="293"/>
      <c r="E6" s="293"/>
    </row>
    <row r="7" spans="1:14" ht="12.75" customHeight="1" x14ac:dyDescent="0.25">
      <c r="A7" s="294" t="s">
        <v>219</v>
      </c>
      <c r="B7" s="294"/>
      <c r="D7" s="281" t="s">
        <v>220</v>
      </c>
      <c r="E7" s="281"/>
    </row>
    <row r="8" spans="1:14" ht="12.75" customHeight="1" x14ac:dyDescent="0.25">
      <c r="A8" s="114"/>
      <c r="B8" s="282" t="s">
        <v>221</v>
      </c>
      <c r="C8" s="282"/>
      <c r="D8" s="282"/>
      <c r="E8" s="115"/>
    </row>
    <row r="9" spans="1:14" ht="101.25" customHeight="1" x14ac:dyDescent="0.25"/>
    <row r="10" spans="1:14" ht="18.75" x14ac:dyDescent="0.3">
      <c r="A10" s="286" t="s">
        <v>102</v>
      </c>
      <c r="B10" s="286"/>
      <c r="C10" s="286"/>
      <c r="D10" s="286"/>
      <c r="E10" s="286"/>
      <c r="F10" s="286"/>
      <c r="G10" s="286"/>
      <c r="H10" s="286"/>
      <c r="I10" s="286"/>
      <c r="J10" s="286"/>
      <c r="K10" s="286"/>
      <c r="L10" s="286"/>
      <c r="M10" s="286"/>
      <c r="N10" s="286"/>
    </row>
    <row r="11" spans="1:14" ht="18.75" customHeight="1" x14ac:dyDescent="0.3">
      <c r="A11" s="287" t="s">
        <v>267</v>
      </c>
      <c r="B11" s="287"/>
      <c r="C11" s="287"/>
      <c r="D11" s="287"/>
      <c r="E11" s="287"/>
      <c r="F11" s="287"/>
      <c r="G11" s="287"/>
      <c r="H11" s="287"/>
      <c r="I11" s="287"/>
      <c r="J11" s="287"/>
      <c r="K11" s="287"/>
      <c r="L11" s="287"/>
      <c r="M11" s="287"/>
      <c r="N11" s="287"/>
    </row>
    <row r="12" spans="1:14" x14ac:dyDescent="0.25">
      <c r="A12" s="288" t="s">
        <v>103</v>
      </c>
      <c r="B12" s="288"/>
      <c r="C12" s="288"/>
      <c r="D12" s="288"/>
      <c r="E12" s="288"/>
      <c r="F12" s="288"/>
      <c r="G12" s="288"/>
      <c r="H12" s="288"/>
      <c r="I12" s="288"/>
      <c r="J12" s="288"/>
      <c r="K12" s="288"/>
      <c r="L12" s="288"/>
      <c r="M12" s="288"/>
      <c r="N12" s="288"/>
    </row>
    <row r="13" spans="1:14" ht="18.75" x14ac:dyDescent="0.3">
      <c r="E13" s="36" t="s">
        <v>104</v>
      </c>
      <c r="F13" s="285">
        <v>2019</v>
      </c>
      <c r="G13" s="285"/>
      <c r="H13" s="289" t="s">
        <v>105</v>
      </c>
      <c r="I13" s="289"/>
      <c r="J13" s="289"/>
    </row>
    <row r="23" spans="1:14" ht="18.75" x14ac:dyDescent="0.25">
      <c r="A23" s="280" t="s">
        <v>207</v>
      </c>
      <c r="B23" s="280"/>
      <c r="C23" s="280"/>
      <c r="D23" s="280"/>
      <c r="E23" s="280"/>
      <c r="F23" s="280"/>
      <c r="G23" s="280"/>
      <c r="H23" s="280"/>
      <c r="I23" s="280"/>
      <c r="J23" s="280"/>
      <c r="K23" s="280"/>
      <c r="L23" s="280"/>
      <c r="M23" s="280"/>
      <c r="N23" s="280"/>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B9" sqref="B9"/>
    </sheetView>
  </sheetViews>
  <sheetFormatPr defaultRowHeight="15" x14ac:dyDescent="0.25"/>
  <cols>
    <col min="1" max="1" width="49.42578125" customWidth="1"/>
    <col min="2" max="4" width="18.7109375" customWidth="1"/>
  </cols>
  <sheetData>
    <row r="1" spans="1:4" ht="18.75" customHeight="1" x14ac:dyDescent="0.25">
      <c r="A1" s="131" t="s">
        <v>264</v>
      </c>
      <c r="B1" s="131"/>
      <c r="C1" s="131"/>
      <c r="D1" s="131"/>
    </row>
    <row r="2" spans="1:4" ht="94.5" customHeight="1" x14ac:dyDescent="0.25">
      <c r="A2" s="103" t="s">
        <v>262</v>
      </c>
      <c r="B2" s="129" t="s">
        <v>227</v>
      </c>
      <c r="C2" s="129" t="s">
        <v>228</v>
      </c>
      <c r="D2" s="129" t="s">
        <v>198</v>
      </c>
    </row>
    <row r="3" spans="1:4" ht="37.5" customHeight="1" x14ac:dyDescent="0.25">
      <c r="A3" s="96" t="s">
        <v>60</v>
      </c>
      <c r="B3" s="61">
        <v>10</v>
      </c>
      <c r="C3" s="104">
        <v>15</v>
      </c>
      <c r="D3" s="104">
        <v>690</v>
      </c>
    </row>
    <row r="4" spans="1:4" ht="37.5" customHeight="1" x14ac:dyDescent="0.25">
      <c r="A4" s="96" t="s">
        <v>61</v>
      </c>
      <c r="B4" s="61">
        <v>13</v>
      </c>
      <c r="C4" s="104">
        <v>25</v>
      </c>
      <c r="D4" s="104">
        <v>1735</v>
      </c>
    </row>
    <row r="5" spans="1:4" ht="37.5" customHeight="1" x14ac:dyDescent="0.25">
      <c r="A5" s="96" t="s">
        <v>69</v>
      </c>
      <c r="B5" s="61">
        <v>0</v>
      </c>
      <c r="C5" s="104">
        <v>0</v>
      </c>
      <c r="D5" s="104">
        <v>0</v>
      </c>
    </row>
    <row r="6" spans="1:4" ht="37.5" customHeight="1" x14ac:dyDescent="0.25">
      <c r="A6" s="96" t="s">
        <v>70</v>
      </c>
      <c r="B6" s="61">
        <v>0</v>
      </c>
      <c r="C6" s="104">
        <v>8</v>
      </c>
      <c r="D6" s="104">
        <v>264</v>
      </c>
    </row>
    <row r="7" spans="1:4" ht="37.5" customHeight="1" x14ac:dyDescent="0.25">
      <c r="A7" s="96" t="s">
        <v>71</v>
      </c>
      <c r="B7" s="61">
        <v>1</v>
      </c>
      <c r="C7" s="104">
        <v>8</v>
      </c>
      <c r="D7" s="104">
        <v>310</v>
      </c>
    </row>
    <row r="8" spans="1:4" ht="37.5" customHeight="1" x14ac:dyDescent="0.25">
      <c r="A8" s="96" t="s">
        <v>72</v>
      </c>
      <c r="B8" s="61">
        <v>2</v>
      </c>
      <c r="C8" s="104">
        <v>8</v>
      </c>
      <c r="D8" s="104">
        <v>240</v>
      </c>
    </row>
    <row r="9" spans="1:4" ht="37.5" customHeight="1" x14ac:dyDescent="0.25">
      <c r="A9" s="130" t="s">
        <v>91</v>
      </c>
      <c r="B9" s="32">
        <f>SUM(B3:B8)</f>
        <v>26</v>
      </c>
      <c r="C9" s="32">
        <f>SUM(C3:C8)</f>
        <v>64</v>
      </c>
      <c r="D9" s="32">
        <f>SUM(D3:D8)</f>
        <v>3239</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2" zoomScaleSheetLayoutView="100" workbookViewId="0">
      <selection activeCell="G10" sqref="G10"/>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34" t="s">
        <v>140</v>
      </c>
      <c r="B1" s="334"/>
      <c r="C1" s="334"/>
      <c r="D1" s="334"/>
      <c r="E1" s="334"/>
    </row>
    <row r="2" spans="1:5" ht="94.5" customHeight="1" x14ac:dyDescent="0.25">
      <c r="A2" s="218" t="s">
        <v>141</v>
      </c>
      <c r="B2" s="218" t="s">
        <v>142</v>
      </c>
      <c r="C2" s="218" t="s">
        <v>143</v>
      </c>
      <c r="D2" s="218" t="s">
        <v>144</v>
      </c>
      <c r="E2" s="218" t="s">
        <v>145</v>
      </c>
    </row>
    <row r="3" spans="1:5" ht="56.25" x14ac:dyDescent="0.3">
      <c r="A3" s="63" t="s">
        <v>146</v>
      </c>
      <c r="B3" s="50">
        <v>240</v>
      </c>
      <c r="C3" s="104">
        <v>0</v>
      </c>
      <c r="D3" s="104">
        <v>240</v>
      </c>
      <c r="E3" s="104">
        <v>0</v>
      </c>
    </row>
    <row r="4" spans="1:5" ht="75" x14ac:dyDescent="0.3">
      <c r="A4" s="63" t="s">
        <v>147</v>
      </c>
      <c r="B4" s="50">
        <v>3</v>
      </c>
      <c r="C4" s="104">
        <v>0</v>
      </c>
      <c r="D4" s="104">
        <v>3</v>
      </c>
      <c r="E4" s="104">
        <v>0</v>
      </c>
    </row>
    <row r="5" spans="1:5" ht="112.5" x14ac:dyDescent="0.3">
      <c r="A5" s="63" t="s">
        <v>222</v>
      </c>
      <c r="B5" s="116">
        <v>0</v>
      </c>
      <c r="C5" s="116">
        <v>0</v>
      </c>
      <c r="D5" s="116">
        <v>0</v>
      </c>
      <c r="E5" s="116">
        <v>0</v>
      </c>
    </row>
    <row r="6" spans="1:5" ht="24" customHeight="1" x14ac:dyDescent="0.3">
      <c r="A6" s="63" t="s">
        <v>223</v>
      </c>
      <c r="B6" s="50">
        <v>0</v>
      </c>
      <c r="C6" s="104">
        <v>0</v>
      </c>
      <c r="D6" s="104">
        <v>0</v>
      </c>
      <c r="E6" s="104">
        <v>0</v>
      </c>
    </row>
    <row r="7" spans="1:5" ht="37.5" x14ac:dyDescent="0.3">
      <c r="A7" s="63" t="s">
        <v>148</v>
      </c>
      <c r="B7" s="50">
        <v>100</v>
      </c>
      <c r="C7" s="104">
        <v>0</v>
      </c>
      <c r="D7" s="104">
        <v>0</v>
      </c>
      <c r="E7" s="104">
        <v>100</v>
      </c>
    </row>
    <row r="8" spans="1:5" ht="56.25" x14ac:dyDescent="0.3">
      <c r="A8" s="63" t="s">
        <v>149</v>
      </c>
      <c r="B8" s="50">
        <v>0</v>
      </c>
      <c r="C8" s="104">
        <v>0</v>
      </c>
      <c r="D8" s="104">
        <v>0</v>
      </c>
      <c r="E8" s="104">
        <v>0</v>
      </c>
    </row>
    <row r="9" spans="1:5" ht="56.25" x14ac:dyDescent="0.3">
      <c r="A9" s="63" t="s">
        <v>150</v>
      </c>
      <c r="B9" s="50">
        <v>0</v>
      </c>
      <c r="C9" s="104">
        <v>0</v>
      </c>
      <c r="D9" s="104">
        <v>0</v>
      </c>
      <c r="E9" s="104">
        <v>0</v>
      </c>
    </row>
    <row r="10" spans="1:5" ht="18.75" x14ac:dyDescent="0.25">
      <c r="A10" s="64" t="s">
        <v>91</v>
      </c>
      <c r="B10" s="102">
        <f>B3+B4+B5+B6+B7+B8+B9</f>
        <v>343</v>
      </c>
      <c r="C10" s="102">
        <v>0</v>
      </c>
      <c r="D10" s="102">
        <v>243</v>
      </c>
      <c r="E10" s="102">
        <v>100</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view="pageBreakPreview" topLeftCell="A68" zoomScaleSheetLayoutView="100" workbookViewId="0">
      <selection activeCell="D16" sqref="D16:D40"/>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33" t="s">
        <v>151</v>
      </c>
      <c r="B1" s="341"/>
      <c r="C1" s="341"/>
      <c r="D1" s="341"/>
    </row>
    <row r="2" spans="1:4" ht="37.5" x14ac:dyDescent="0.25">
      <c r="A2" s="24" t="s">
        <v>93</v>
      </c>
      <c r="B2" s="24" t="s">
        <v>94</v>
      </c>
      <c r="C2" s="24" t="s">
        <v>95</v>
      </c>
      <c r="D2" s="24" t="s">
        <v>152</v>
      </c>
    </row>
    <row r="3" spans="1:4" ht="19.5" thickBot="1" x14ac:dyDescent="0.3">
      <c r="A3" s="153" t="s">
        <v>224</v>
      </c>
      <c r="B3" s="154"/>
      <c r="C3" s="153"/>
      <c r="D3" s="154"/>
    </row>
    <row r="4" spans="1:4" ht="15" customHeight="1" x14ac:dyDescent="0.25">
      <c r="A4" s="335" t="s">
        <v>496</v>
      </c>
      <c r="B4" s="335" t="s">
        <v>497</v>
      </c>
      <c r="C4" s="335" t="s">
        <v>498</v>
      </c>
      <c r="D4" s="339" t="s">
        <v>499</v>
      </c>
    </row>
    <row r="5" spans="1:4" ht="15.75" thickBot="1" x14ac:dyDescent="0.3">
      <c r="A5" s="336"/>
      <c r="B5" s="336"/>
      <c r="C5" s="336"/>
      <c r="D5" s="340"/>
    </row>
    <row r="6" spans="1:4" ht="30.75" thickBot="1" x14ac:dyDescent="0.3">
      <c r="A6" s="276" t="s">
        <v>496</v>
      </c>
      <c r="B6" s="269" t="s">
        <v>497</v>
      </c>
      <c r="C6" s="269" t="s">
        <v>498</v>
      </c>
      <c r="D6" s="267" t="s">
        <v>457</v>
      </c>
    </row>
    <row r="7" spans="1:4" ht="15.75" customHeight="1" thickBot="1" x14ac:dyDescent="0.3">
      <c r="A7" s="276" t="s">
        <v>496</v>
      </c>
      <c r="B7" s="269" t="s">
        <v>497</v>
      </c>
      <c r="C7" s="269" t="s">
        <v>498</v>
      </c>
      <c r="D7" s="267" t="s">
        <v>457</v>
      </c>
    </row>
    <row r="8" spans="1:4" ht="30.75" thickBot="1" x14ac:dyDescent="0.3">
      <c r="A8" s="276" t="s">
        <v>496</v>
      </c>
      <c r="B8" s="269" t="s">
        <v>497</v>
      </c>
      <c r="C8" s="269" t="s">
        <v>498</v>
      </c>
      <c r="D8" s="267" t="s">
        <v>467</v>
      </c>
    </row>
    <row r="9" spans="1:4" ht="15.75" x14ac:dyDescent="0.25">
      <c r="A9" s="203"/>
      <c r="B9" s="176"/>
      <c r="C9" s="173"/>
      <c r="D9" s="173"/>
    </row>
    <row r="10" spans="1:4" ht="15.75" x14ac:dyDescent="0.25">
      <c r="A10" s="173"/>
      <c r="B10" s="178"/>
      <c r="C10" s="173"/>
      <c r="D10" s="173"/>
    </row>
    <row r="11" spans="1:4" ht="13.5" customHeight="1" x14ac:dyDescent="0.25">
      <c r="A11" s="173"/>
      <c r="B11" s="178"/>
      <c r="C11" s="173"/>
      <c r="D11" s="173"/>
    </row>
    <row r="12" spans="1:4" ht="16.5" customHeight="1" x14ac:dyDescent="0.25">
      <c r="A12" s="173"/>
      <c r="B12" s="178"/>
      <c r="C12" s="173"/>
      <c r="D12" s="173"/>
    </row>
    <row r="13" spans="1:4" ht="15.75" x14ac:dyDescent="0.25">
      <c r="A13" s="180"/>
      <c r="B13" s="188"/>
      <c r="C13" s="180"/>
      <c r="D13" s="189"/>
    </row>
    <row r="14" spans="1:4" ht="18.75" x14ac:dyDescent="0.25">
      <c r="A14" s="66"/>
      <c r="B14" s="100"/>
      <c r="C14" s="66"/>
      <c r="D14" s="100"/>
    </row>
    <row r="15" spans="1:4" ht="19.5" thickBot="1" x14ac:dyDescent="0.3">
      <c r="A15" s="153" t="s">
        <v>238</v>
      </c>
      <c r="B15" s="160"/>
      <c r="C15" s="153"/>
      <c r="D15" s="154"/>
    </row>
    <row r="16" spans="1:4" ht="17.25" customHeight="1" thickBot="1" x14ac:dyDescent="0.3">
      <c r="A16" s="262" t="s">
        <v>474</v>
      </c>
      <c r="B16" s="263">
        <v>43532</v>
      </c>
      <c r="C16" s="264" t="s">
        <v>475</v>
      </c>
      <c r="D16" s="265" t="s">
        <v>467</v>
      </c>
    </row>
    <row r="17" spans="1:4" ht="18.75" customHeight="1" thickBot="1" x14ac:dyDescent="0.3">
      <c r="A17" s="276" t="s">
        <v>474</v>
      </c>
      <c r="B17" s="277">
        <v>43532</v>
      </c>
      <c r="C17" s="269" t="s">
        <v>475</v>
      </c>
      <c r="D17" s="267" t="s">
        <v>467</v>
      </c>
    </row>
    <row r="18" spans="1:4" ht="19.5" customHeight="1" thickBot="1" x14ac:dyDescent="0.3">
      <c r="A18" s="276" t="s">
        <v>474</v>
      </c>
      <c r="B18" s="277">
        <v>43532</v>
      </c>
      <c r="C18" s="269" t="s">
        <v>475</v>
      </c>
      <c r="D18" s="267" t="s">
        <v>467</v>
      </c>
    </row>
    <row r="19" spans="1:4" ht="39" thickBot="1" x14ac:dyDescent="0.3">
      <c r="A19" s="266" t="s">
        <v>476</v>
      </c>
      <c r="B19" s="278" t="s">
        <v>477</v>
      </c>
      <c r="C19" s="268" t="s">
        <v>478</v>
      </c>
      <c r="D19" s="267" t="s">
        <v>479</v>
      </c>
    </row>
    <row r="20" spans="1:4" ht="20.25" customHeight="1" x14ac:dyDescent="0.25">
      <c r="A20" s="342" t="s">
        <v>480</v>
      </c>
      <c r="B20" s="344">
        <v>43614</v>
      </c>
      <c r="C20" s="279" t="s">
        <v>481</v>
      </c>
      <c r="D20" s="339" t="s">
        <v>483</v>
      </c>
    </row>
    <row r="21" spans="1:4" ht="15.75" thickBot="1" x14ac:dyDescent="0.3">
      <c r="A21" s="343"/>
      <c r="B21" s="345"/>
      <c r="C21" s="268" t="s">
        <v>482</v>
      </c>
      <c r="D21" s="340"/>
    </row>
    <row r="22" spans="1:4" ht="20.25" customHeight="1" x14ac:dyDescent="0.25">
      <c r="A22" s="346" t="s">
        <v>484</v>
      </c>
      <c r="B22" s="344">
        <v>43614</v>
      </c>
      <c r="C22" s="279" t="s">
        <v>481</v>
      </c>
      <c r="D22" s="339" t="s">
        <v>485</v>
      </c>
    </row>
    <row r="23" spans="1:4" ht="18" customHeight="1" thickBot="1" x14ac:dyDescent="0.3">
      <c r="A23" s="347"/>
      <c r="B23" s="345"/>
      <c r="C23" s="268" t="s">
        <v>482</v>
      </c>
      <c r="D23" s="340"/>
    </row>
    <row r="24" spans="1:4" ht="18.75" customHeight="1" thickBot="1" x14ac:dyDescent="0.3">
      <c r="A24" s="266" t="s">
        <v>486</v>
      </c>
      <c r="B24" s="274">
        <v>43582</v>
      </c>
      <c r="C24" s="268" t="s">
        <v>464</v>
      </c>
      <c r="D24" s="267" t="s">
        <v>457</v>
      </c>
    </row>
    <row r="25" spans="1:4" ht="19.5" customHeight="1" thickBot="1" x14ac:dyDescent="0.3">
      <c r="A25" s="266" t="s">
        <v>486</v>
      </c>
      <c r="B25" s="274">
        <v>43582</v>
      </c>
      <c r="C25" s="268" t="s">
        <v>464</v>
      </c>
      <c r="D25" s="267" t="s">
        <v>467</v>
      </c>
    </row>
    <row r="26" spans="1:4" ht="22.5" customHeight="1" thickBot="1" x14ac:dyDescent="0.3">
      <c r="A26" s="266" t="s">
        <v>486</v>
      </c>
      <c r="B26" s="274">
        <v>43582</v>
      </c>
      <c r="C26" s="268" t="s">
        <v>464</v>
      </c>
      <c r="D26" s="267" t="s">
        <v>467</v>
      </c>
    </row>
    <row r="27" spans="1:4" ht="15.75" hidden="1" customHeight="1" x14ac:dyDescent="0.25">
      <c r="A27" s="266" t="s">
        <v>486</v>
      </c>
      <c r="B27" s="274">
        <v>43582</v>
      </c>
      <c r="C27" s="268" t="s">
        <v>464</v>
      </c>
      <c r="D27" s="267" t="s">
        <v>457</v>
      </c>
    </row>
    <row r="28" spans="1:4" ht="21.75" customHeight="1" thickBot="1" x14ac:dyDescent="0.3">
      <c r="A28" s="276" t="s">
        <v>487</v>
      </c>
      <c r="B28" s="277">
        <v>43583</v>
      </c>
      <c r="C28" s="269" t="s">
        <v>488</v>
      </c>
      <c r="D28" s="267" t="s">
        <v>457</v>
      </c>
    </row>
    <row r="29" spans="1:4" ht="23.25" customHeight="1" thickBot="1" x14ac:dyDescent="0.3">
      <c r="A29" s="276" t="s">
        <v>489</v>
      </c>
      <c r="B29" s="277">
        <v>43624</v>
      </c>
      <c r="C29" s="269" t="s">
        <v>490</v>
      </c>
      <c r="D29" s="267" t="s">
        <v>469</v>
      </c>
    </row>
    <row r="30" spans="1:4" ht="23.25" customHeight="1" thickBot="1" x14ac:dyDescent="0.3">
      <c r="A30" s="276" t="s">
        <v>491</v>
      </c>
      <c r="B30" s="277">
        <v>43728</v>
      </c>
      <c r="C30" s="269" t="s">
        <v>492</v>
      </c>
      <c r="D30" s="267" t="s">
        <v>467</v>
      </c>
    </row>
    <row r="31" spans="1:4" ht="27" customHeight="1" x14ac:dyDescent="0.25">
      <c r="A31" s="335" t="s">
        <v>493</v>
      </c>
      <c r="B31" s="337">
        <v>43744</v>
      </c>
      <c r="C31" s="335" t="s">
        <v>494</v>
      </c>
      <c r="D31" s="339" t="s">
        <v>495</v>
      </c>
    </row>
    <row r="32" spans="1:4" ht="18" customHeight="1" thickBot="1" x14ac:dyDescent="0.3">
      <c r="A32" s="336"/>
      <c r="B32" s="338"/>
      <c r="C32" s="336"/>
      <c r="D32" s="340"/>
    </row>
    <row r="33" spans="1:4" ht="26.25" customHeight="1" x14ac:dyDescent="0.25">
      <c r="A33" s="335" t="s">
        <v>493</v>
      </c>
      <c r="B33" s="337">
        <v>43744</v>
      </c>
      <c r="C33" s="335" t="s">
        <v>494</v>
      </c>
      <c r="D33" s="339" t="s">
        <v>495</v>
      </c>
    </row>
    <row r="34" spans="1:4" ht="18.75" customHeight="1" thickBot="1" x14ac:dyDescent="0.3">
      <c r="A34" s="336"/>
      <c r="B34" s="338"/>
      <c r="C34" s="336"/>
      <c r="D34" s="340"/>
    </row>
    <row r="35" spans="1:4" ht="26.25" customHeight="1" x14ac:dyDescent="0.25">
      <c r="A35" s="335" t="s">
        <v>493</v>
      </c>
      <c r="B35" s="337">
        <v>43744</v>
      </c>
      <c r="C35" s="335" t="s">
        <v>494</v>
      </c>
      <c r="D35" s="339" t="s">
        <v>495</v>
      </c>
    </row>
    <row r="36" spans="1:4" ht="18.75" customHeight="1" thickBot="1" x14ac:dyDescent="0.3">
      <c r="A36" s="336"/>
      <c r="B36" s="338"/>
      <c r="C36" s="336"/>
      <c r="D36" s="340"/>
    </row>
    <row r="37" spans="1:4" ht="27.75" customHeight="1" x14ac:dyDescent="0.25">
      <c r="A37" s="335" t="s">
        <v>493</v>
      </c>
      <c r="B37" s="337">
        <v>43744</v>
      </c>
      <c r="C37" s="335" t="s">
        <v>494</v>
      </c>
      <c r="D37" s="339" t="s">
        <v>495</v>
      </c>
    </row>
    <row r="38" spans="1:4" ht="17.25" customHeight="1" thickBot="1" x14ac:dyDescent="0.3">
      <c r="A38" s="336"/>
      <c r="B38" s="338"/>
      <c r="C38" s="336"/>
      <c r="D38" s="340"/>
    </row>
    <row r="39" spans="1:4" ht="29.25" customHeight="1" x14ac:dyDescent="0.25">
      <c r="A39" s="335" t="s">
        <v>493</v>
      </c>
      <c r="B39" s="337">
        <v>43744</v>
      </c>
      <c r="C39" s="335" t="s">
        <v>494</v>
      </c>
      <c r="D39" s="339" t="s">
        <v>495</v>
      </c>
    </row>
    <row r="40" spans="1:4" ht="15.75" customHeight="1" thickBot="1" x14ac:dyDescent="0.3">
      <c r="A40" s="336"/>
      <c r="B40" s="338"/>
      <c r="C40" s="336"/>
      <c r="D40" s="340"/>
    </row>
    <row r="41" spans="1:4" ht="17.25" customHeight="1" x14ac:dyDescent="0.25">
      <c r="A41" s="173"/>
      <c r="B41" s="176"/>
      <c r="C41" s="173"/>
      <c r="D41" s="173"/>
    </row>
    <row r="42" spans="1:4" ht="19.5" customHeight="1" x14ac:dyDescent="0.25">
      <c r="A42" s="177"/>
      <c r="B42" s="176"/>
      <c r="C42" s="173"/>
      <c r="D42" s="173"/>
    </row>
    <row r="43" spans="1:4" ht="14.25" customHeight="1" x14ac:dyDescent="0.25">
      <c r="A43" s="173"/>
      <c r="B43" s="176"/>
      <c r="C43" s="173"/>
      <c r="D43" s="173"/>
    </row>
    <row r="44" spans="1:4" ht="18" customHeight="1" x14ac:dyDescent="0.25">
      <c r="A44" s="173"/>
      <c r="B44" s="176"/>
      <c r="C44" s="173"/>
      <c r="D44" s="173"/>
    </row>
    <row r="45" spans="1:4" ht="16.5" customHeight="1" x14ac:dyDescent="0.25">
      <c r="A45" s="173"/>
      <c r="B45" s="176"/>
      <c r="C45" s="173"/>
      <c r="D45" s="173"/>
    </row>
    <row r="46" spans="1:4" ht="15.75" customHeight="1" x14ac:dyDescent="0.25">
      <c r="A46" s="173"/>
      <c r="B46" s="176"/>
      <c r="C46" s="173"/>
      <c r="D46" s="173"/>
    </row>
    <row r="47" spans="1:4" ht="16.5" customHeight="1" x14ac:dyDescent="0.25">
      <c r="A47" s="173"/>
      <c r="B47" s="176"/>
      <c r="C47" s="173"/>
      <c r="D47" s="173"/>
    </row>
    <row r="48" spans="1:4" ht="15.75" customHeight="1" x14ac:dyDescent="0.25">
      <c r="A48" s="173"/>
      <c r="B48" s="173"/>
      <c r="C48" s="173"/>
      <c r="D48" s="173"/>
    </row>
    <row r="49" spans="1:4" ht="18.75" customHeight="1" x14ac:dyDescent="0.25">
      <c r="A49" s="173"/>
      <c r="B49" s="176"/>
      <c r="C49" s="173"/>
      <c r="D49" s="173"/>
    </row>
    <row r="50" spans="1:4" ht="17.25" customHeight="1" x14ac:dyDescent="0.25">
      <c r="A50" s="173"/>
      <c r="B50" s="173"/>
      <c r="C50" s="179"/>
      <c r="D50" s="173"/>
    </row>
    <row r="51" spans="1:4" ht="18" customHeight="1" x14ac:dyDescent="0.25">
      <c r="A51" s="173"/>
      <c r="B51" s="176"/>
      <c r="C51" s="173"/>
      <c r="D51" s="173"/>
    </row>
    <row r="52" spans="1:4" ht="18.75" customHeight="1" x14ac:dyDescent="0.25">
      <c r="A52" s="173"/>
      <c r="B52" s="176"/>
      <c r="C52" s="173"/>
      <c r="D52" s="173"/>
    </row>
    <row r="53" spans="1:4" ht="18" customHeight="1" x14ac:dyDescent="0.25">
      <c r="A53" s="173"/>
      <c r="B53" s="176"/>
      <c r="C53" s="173"/>
      <c r="D53" s="173"/>
    </row>
    <row r="54" spans="1:4" ht="18.75" customHeight="1" x14ac:dyDescent="0.25">
      <c r="A54" s="173"/>
      <c r="B54" s="176"/>
      <c r="C54" s="173"/>
      <c r="D54" s="173"/>
    </row>
    <row r="55" spans="1:4" ht="16.5" customHeight="1" x14ac:dyDescent="0.25">
      <c r="A55" s="173"/>
      <c r="B55" s="176"/>
      <c r="C55" s="173"/>
      <c r="D55" s="173"/>
    </row>
    <row r="56" spans="1:4" ht="18" customHeight="1" x14ac:dyDescent="0.25">
      <c r="A56" s="173"/>
      <c r="B56" s="176"/>
      <c r="C56" s="173"/>
      <c r="D56" s="173"/>
    </row>
    <row r="57" spans="1:4" ht="18" customHeight="1" x14ac:dyDescent="0.25">
      <c r="A57" s="173"/>
      <c r="B57" s="176"/>
      <c r="C57" s="173"/>
      <c r="D57" s="173"/>
    </row>
    <row r="58" spans="1:4" ht="18" customHeight="1" x14ac:dyDescent="0.25">
      <c r="A58" s="173"/>
      <c r="B58" s="176"/>
      <c r="C58" s="173"/>
      <c r="D58" s="173"/>
    </row>
    <row r="59" spans="1:4" ht="17.25" customHeight="1" x14ac:dyDescent="0.25">
      <c r="A59" s="173"/>
      <c r="B59" s="176"/>
      <c r="C59" s="173"/>
      <c r="D59" s="173"/>
    </row>
    <row r="60" spans="1:4" ht="21.75" customHeight="1" x14ac:dyDescent="0.25">
      <c r="A60" s="173"/>
      <c r="B60" s="176"/>
      <c r="C60" s="173"/>
      <c r="D60" s="173"/>
    </row>
    <row r="61" spans="1:4" ht="18" customHeight="1" x14ac:dyDescent="0.25">
      <c r="A61" s="173"/>
      <c r="B61" s="173"/>
      <c r="C61" s="173"/>
      <c r="D61" s="173"/>
    </row>
    <row r="62" spans="1:4" ht="14.25" customHeight="1" x14ac:dyDescent="0.25">
      <c r="A62" s="173"/>
      <c r="B62" s="176"/>
      <c r="C62" s="185"/>
      <c r="D62" s="173"/>
    </row>
    <row r="63" spans="1:4" ht="14.25" customHeight="1" x14ac:dyDescent="0.25">
      <c r="A63" s="173"/>
      <c r="B63" s="173"/>
      <c r="C63" s="174"/>
      <c r="D63" s="173"/>
    </row>
    <row r="64" spans="1:4" ht="15" customHeight="1" x14ac:dyDescent="0.25">
      <c r="A64" s="173"/>
      <c r="B64" s="173"/>
      <c r="C64" s="174"/>
      <c r="D64" s="173"/>
    </row>
    <row r="65" spans="1:4" ht="14.25" customHeight="1" x14ac:dyDescent="0.25">
      <c r="A65" s="173"/>
      <c r="B65" s="176"/>
      <c r="C65" s="173"/>
      <c r="D65" s="173"/>
    </row>
    <row r="66" spans="1:4" ht="15" customHeight="1" x14ac:dyDescent="0.25">
      <c r="A66" s="173"/>
      <c r="B66" s="176"/>
      <c r="C66" s="173"/>
      <c r="D66" s="173"/>
    </row>
    <row r="67" spans="1:4" ht="16.5" customHeight="1" x14ac:dyDescent="0.25">
      <c r="A67" s="173"/>
      <c r="B67" s="176"/>
      <c r="C67" s="173"/>
      <c r="D67" s="173"/>
    </row>
    <row r="68" spans="1:4" ht="15.75" customHeight="1" x14ac:dyDescent="0.25">
      <c r="A68" s="202"/>
      <c r="B68" s="176"/>
      <c r="C68" s="202"/>
      <c r="D68" s="173"/>
    </row>
    <row r="69" spans="1:4" ht="18" customHeight="1" x14ac:dyDescent="0.25">
      <c r="A69" s="173"/>
      <c r="B69" s="176"/>
      <c r="C69" s="173"/>
      <c r="D69" s="173"/>
    </row>
    <row r="70" spans="1:4" ht="18" customHeight="1" x14ac:dyDescent="0.25">
      <c r="A70" s="173"/>
      <c r="B70" s="176"/>
      <c r="C70" s="173"/>
      <c r="D70" s="173"/>
    </row>
    <row r="71" spans="1:4" ht="15.75" customHeight="1" x14ac:dyDescent="0.25">
      <c r="A71" s="173"/>
      <c r="B71" s="173"/>
      <c r="C71" s="173"/>
      <c r="D71" s="173"/>
    </row>
    <row r="72" spans="1:4" ht="15.75" customHeight="1" x14ac:dyDescent="0.25">
      <c r="A72" s="173"/>
      <c r="B72" s="176"/>
      <c r="C72" s="173"/>
      <c r="D72" s="173"/>
    </row>
    <row r="73" spans="1:4" ht="18" customHeight="1" x14ac:dyDescent="0.25">
      <c r="A73" s="202"/>
      <c r="B73" s="176"/>
      <c r="C73" s="173"/>
      <c r="D73" s="173"/>
    </row>
    <row r="74" spans="1:4" ht="16.5" customHeight="1" x14ac:dyDescent="0.25">
      <c r="A74" s="173"/>
      <c r="B74" s="176"/>
      <c r="C74" s="173"/>
      <c r="D74" s="173"/>
    </row>
    <row r="75" spans="1:4" ht="15" customHeight="1" x14ac:dyDescent="0.25">
      <c r="A75" s="173"/>
      <c r="B75" s="176"/>
      <c r="C75" s="173"/>
      <c r="D75" s="173"/>
    </row>
    <row r="76" spans="1:4" ht="20.25" customHeight="1" x14ac:dyDescent="0.25">
      <c r="A76" s="173"/>
      <c r="B76" s="173"/>
      <c r="C76" s="173"/>
      <c r="D76" s="173"/>
    </row>
    <row r="77" spans="1:4" ht="18.75" customHeight="1" x14ac:dyDescent="0.25">
      <c r="A77" s="184"/>
      <c r="B77" s="186"/>
      <c r="C77" s="192"/>
      <c r="D77" s="193"/>
    </row>
    <row r="78" spans="1:4" ht="18.75" customHeight="1" thickBot="1" x14ac:dyDescent="0.3">
      <c r="A78" s="153" t="s">
        <v>239</v>
      </c>
      <c r="B78" s="160"/>
      <c r="C78" s="153"/>
      <c r="D78" s="154"/>
    </row>
    <row r="79" spans="1:4" ht="14.25" customHeight="1" thickBot="1" x14ac:dyDescent="0.3">
      <c r="A79" s="262" t="s">
        <v>451</v>
      </c>
      <c r="B79" s="263">
        <v>43470</v>
      </c>
      <c r="C79" s="264" t="s">
        <v>452</v>
      </c>
      <c r="D79" s="265" t="s">
        <v>453</v>
      </c>
    </row>
    <row r="80" spans="1:4" ht="15.75" customHeight="1" thickBot="1" x14ac:dyDescent="0.3">
      <c r="A80" s="266" t="s">
        <v>454</v>
      </c>
      <c r="B80" s="267" t="s">
        <v>455</v>
      </c>
      <c r="C80" s="268" t="s">
        <v>456</v>
      </c>
      <c r="D80" s="269" t="s">
        <v>457</v>
      </c>
    </row>
    <row r="81" spans="1:4" ht="15" customHeight="1" thickBot="1" x14ac:dyDescent="0.3">
      <c r="A81" s="266" t="s">
        <v>458</v>
      </c>
      <c r="B81" s="267" t="s">
        <v>455</v>
      </c>
      <c r="C81" s="268" t="s">
        <v>456</v>
      </c>
      <c r="D81" s="269" t="s">
        <v>459</v>
      </c>
    </row>
    <row r="82" spans="1:4" ht="16.5" customHeight="1" thickBot="1" x14ac:dyDescent="0.3">
      <c r="A82" s="266" t="s">
        <v>454</v>
      </c>
      <c r="B82" s="267" t="s">
        <v>455</v>
      </c>
      <c r="C82" s="268" t="s">
        <v>456</v>
      </c>
      <c r="D82" s="269" t="s">
        <v>457</v>
      </c>
    </row>
    <row r="83" spans="1:4" ht="33.75" customHeight="1" thickBot="1" x14ac:dyDescent="0.3">
      <c r="A83" s="270" t="s">
        <v>462</v>
      </c>
      <c r="B83" s="265" t="s">
        <v>463</v>
      </c>
      <c r="C83" s="272" t="s">
        <v>464</v>
      </c>
      <c r="D83" s="264" t="s">
        <v>457</v>
      </c>
    </row>
    <row r="84" spans="1:4" ht="16.5" customHeight="1" thickBot="1" x14ac:dyDescent="0.3">
      <c r="A84" s="270" t="s">
        <v>465</v>
      </c>
      <c r="B84" s="265" t="s">
        <v>466</v>
      </c>
      <c r="C84" s="272" t="s">
        <v>464</v>
      </c>
      <c r="D84" s="264" t="s">
        <v>467</v>
      </c>
    </row>
    <row r="85" spans="1:4" ht="15" customHeight="1" thickBot="1" x14ac:dyDescent="0.3">
      <c r="A85" s="266" t="s">
        <v>468</v>
      </c>
      <c r="B85" s="274">
        <v>43506</v>
      </c>
      <c r="C85" s="268" t="s">
        <v>464</v>
      </c>
      <c r="D85" s="269" t="s">
        <v>469</v>
      </c>
    </row>
    <row r="86" spans="1:4" ht="17.25" customHeight="1" thickBot="1" x14ac:dyDescent="0.3">
      <c r="A86" s="270" t="s">
        <v>470</v>
      </c>
      <c r="B86" s="265" t="s">
        <v>353</v>
      </c>
      <c r="C86" s="272" t="s">
        <v>471</v>
      </c>
      <c r="D86" s="264" t="s">
        <v>467</v>
      </c>
    </row>
    <row r="87" spans="1:4" ht="17.25" customHeight="1" thickBot="1" x14ac:dyDescent="0.3">
      <c r="A87" s="266" t="s">
        <v>470</v>
      </c>
      <c r="B87" s="267" t="s">
        <v>353</v>
      </c>
      <c r="C87" s="268" t="s">
        <v>471</v>
      </c>
      <c r="D87" s="269" t="s">
        <v>467</v>
      </c>
    </row>
    <row r="88" spans="1:4" ht="15" customHeight="1" thickBot="1" x14ac:dyDescent="0.3">
      <c r="A88" s="266" t="s">
        <v>470</v>
      </c>
      <c r="B88" s="267" t="s">
        <v>353</v>
      </c>
      <c r="C88" s="268" t="s">
        <v>471</v>
      </c>
      <c r="D88" s="269" t="s">
        <v>467</v>
      </c>
    </row>
    <row r="89" spans="1:4" ht="17.25" customHeight="1" thickBot="1" x14ac:dyDescent="0.3">
      <c r="A89" s="266" t="s">
        <v>472</v>
      </c>
      <c r="B89" s="274">
        <v>43520</v>
      </c>
      <c r="C89" s="268" t="s">
        <v>473</v>
      </c>
      <c r="D89" s="269" t="s">
        <v>457</v>
      </c>
    </row>
    <row r="90" spans="1:4" ht="15.75" customHeight="1" thickBot="1" x14ac:dyDescent="0.3">
      <c r="A90" s="270" t="s">
        <v>472</v>
      </c>
      <c r="B90" s="275">
        <v>43520</v>
      </c>
      <c r="C90" s="272" t="s">
        <v>473</v>
      </c>
      <c r="D90" s="264" t="s">
        <v>469</v>
      </c>
    </row>
    <row r="91" spans="1:4" ht="16.5" customHeight="1" thickBot="1" x14ac:dyDescent="0.3">
      <c r="A91" s="266" t="s">
        <v>472</v>
      </c>
      <c r="B91" s="274">
        <v>43520</v>
      </c>
      <c r="C91" s="268" t="s">
        <v>473</v>
      </c>
      <c r="D91" s="269" t="s">
        <v>469</v>
      </c>
    </row>
    <row r="92" spans="1:4" ht="16.5" customHeight="1" thickBot="1" x14ac:dyDescent="0.3">
      <c r="A92" s="262" t="s">
        <v>500</v>
      </c>
      <c r="B92" s="264" t="s">
        <v>501</v>
      </c>
      <c r="C92" s="264" t="s">
        <v>502</v>
      </c>
      <c r="D92" s="265" t="s">
        <v>457</v>
      </c>
    </row>
    <row r="93" spans="1:4" ht="15.75" customHeight="1" thickBot="1" x14ac:dyDescent="0.3">
      <c r="A93" s="276" t="s">
        <v>500</v>
      </c>
      <c r="B93" s="269" t="s">
        <v>501</v>
      </c>
      <c r="C93" s="269" t="s">
        <v>502</v>
      </c>
      <c r="D93" s="267" t="s">
        <v>469</v>
      </c>
    </row>
    <row r="94" spans="1:4" ht="18" customHeight="1" thickBot="1" x14ac:dyDescent="0.3">
      <c r="A94" s="276" t="s">
        <v>500</v>
      </c>
      <c r="B94" s="269" t="s">
        <v>501</v>
      </c>
      <c r="C94" s="269" t="s">
        <v>502</v>
      </c>
      <c r="D94" s="267" t="s">
        <v>457</v>
      </c>
    </row>
    <row r="95" spans="1:4" ht="14.25" customHeight="1" thickBot="1" x14ac:dyDescent="0.3">
      <c r="A95" s="276" t="s">
        <v>503</v>
      </c>
      <c r="B95" s="269" t="s">
        <v>504</v>
      </c>
      <c r="C95" s="269" t="s">
        <v>505</v>
      </c>
      <c r="D95" s="267" t="s">
        <v>457</v>
      </c>
    </row>
    <row r="96" spans="1:4" ht="16.5" customHeight="1" thickBot="1" x14ac:dyDescent="0.3">
      <c r="A96" s="276" t="s">
        <v>503</v>
      </c>
      <c r="B96" s="269" t="s">
        <v>504</v>
      </c>
      <c r="C96" s="269" t="s">
        <v>505</v>
      </c>
      <c r="D96" s="267" t="s">
        <v>467</v>
      </c>
    </row>
    <row r="97" spans="1:4" ht="18.75" customHeight="1" thickBot="1" x14ac:dyDescent="0.3">
      <c r="A97" s="276" t="s">
        <v>503</v>
      </c>
      <c r="B97" s="269" t="s">
        <v>504</v>
      </c>
      <c r="C97" s="269" t="s">
        <v>505</v>
      </c>
      <c r="D97" s="267" t="s">
        <v>457</v>
      </c>
    </row>
    <row r="98" spans="1:4" ht="16.5" customHeight="1" thickBot="1" x14ac:dyDescent="0.3">
      <c r="A98" s="276" t="s">
        <v>503</v>
      </c>
      <c r="B98" s="269" t="s">
        <v>504</v>
      </c>
      <c r="C98" s="269" t="s">
        <v>505</v>
      </c>
      <c r="D98" s="267" t="s">
        <v>467</v>
      </c>
    </row>
    <row r="99" spans="1:4" ht="17.25" customHeight="1" thickBot="1" x14ac:dyDescent="0.3">
      <c r="A99" s="262" t="s">
        <v>510</v>
      </c>
      <c r="B99" s="264" t="s">
        <v>511</v>
      </c>
      <c r="C99" s="264" t="s">
        <v>512</v>
      </c>
      <c r="D99" s="265" t="s">
        <v>457</v>
      </c>
    </row>
    <row r="100" spans="1:4" ht="17.25" customHeight="1" thickBot="1" x14ac:dyDescent="0.3">
      <c r="A100" s="276" t="s">
        <v>510</v>
      </c>
      <c r="B100" s="269" t="s">
        <v>511</v>
      </c>
      <c r="C100" s="269" t="s">
        <v>512</v>
      </c>
      <c r="D100" s="267" t="s">
        <v>457</v>
      </c>
    </row>
    <row r="101" spans="1:4" s="247" customFormat="1" ht="17.25" customHeight="1" thickBot="1" x14ac:dyDescent="0.3">
      <c r="A101" s="276" t="s">
        <v>510</v>
      </c>
      <c r="B101" s="269" t="s">
        <v>511</v>
      </c>
      <c r="C101" s="269" t="s">
        <v>512</v>
      </c>
      <c r="D101" s="267" t="s">
        <v>457</v>
      </c>
    </row>
    <row r="102" spans="1:4" s="247" customFormat="1" ht="17.25" customHeight="1" thickBot="1" x14ac:dyDescent="0.3">
      <c r="A102" s="276"/>
      <c r="B102" s="269"/>
      <c r="C102" s="269"/>
      <c r="D102" s="267"/>
    </row>
    <row r="103" spans="1:4" s="247" customFormat="1" ht="17.25" customHeight="1" thickBot="1" x14ac:dyDescent="0.3">
      <c r="A103" s="276"/>
      <c r="B103" s="269"/>
      <c r="C103" s="269"/>
      <c r="D103" s="267"/>
    </row>
    <row r="104" spans="1:4" s="247" customFormat="1" ht="17.25" customHeight="1" thickBot="1" x14ac:dyDescent="0.3">
      <c r="A104" s="276"/>
      <c r="B104" s="269"/>
      <c r="C104" s="269"/>
      <c r="D104" s="267"/>
    </row>
    <row r="105" spans="1:4" s="247" customFormat="1" ht="17.25" customHeight="1" thickBot="1" x14ac:dyDescent="0.3">
      <c r="A105" s="276"/>
      <c r="B105" s="269"/>
      <c r="C105" s="269"/>
      <c r="D105" s="267"/>
    </row>
    <row r="106" spans="1:4" s="247" customFormat="1" ht="17.25" customHeight="1" thickBot="1" x14ac:dyDescent="0.3">
      <c r="A106" s="276"/>
      <c r="B106" s="269"/>
      <c r="C106" s="269"/>
      <c r="D106" s="267"/>
    </row>
    <row r="107" spans="1:4" s="247" customFormat="1" ht="17.25" customHeight="1" thickBot="1" x14ac:dyDescent="0.3">
      <c r="A107" s="276"/>
      <c r="B107" s="269"/>
      <c r="C107" s="269"/>
      <c r="D107" s="267"/>
    </row>
    <row r="108" spans="1:4" s="247" customFormat="1" ht="17.25" customHeight="1" thickBot="1" x14ac:dyDescent="0.3">
      <c r="A108" s="276"/>
      <c r="B108" s="269"/>
      <c r="C108" s="269"/>
      <c r="D108" s="267"/>
    </row>
    <row r="109" spans="1:4" s="247" customFormat="1" ht="17.25" customHeight="1" thickBot="1" x14ac:dyDescent="0.3">
      <c r="A109" s="276"/>
      <c r="B109" s="269"/>
      <c r="C109" s="269"/>
      <c r="D109" s="267"/>
    </row>
    <row r="110" spans="1:4" s="247" customFormat="1" ht="17.25" customHeight="1" thickBot="1" x14ac:dyDescent="0.3">
      <c r="A110" s="276"/>
      <c r="B110" s="269"/>
      <c r="C110" s="269"/>
      <c r="D110" s="267"/>
    </row>
    <row r="111" spans="1:4" s="247" customFormat="1" ht="17.25" customHeight="1" thickBot="1" x14ac:dyDescent="0.3">
      <c r="A111" s="276"/>
      <c r="B111" s="269"/>
      <c r="C111" s="269"/>
      <c r="D111" s="267"/>
    </row>
    <row r="113" spans="1:4" ht="18.75" x14ac:dyDescent="0.25">
      <c r="A113" s="153" t="s">
        <v>235</v>
      </c>
      <c r="B113" s="160"/>
      <c r="C113" s="153"/>
      <c r="D113" s="154"/>
    </row>
    <row r="114" spans="1:4" ht="18.75" x14ac:dyDescent="0.25">
      <c r="A114" s="66"/>
      <c r="B114" s="100"/>
      <c r="C114" s="66"/>
      <c r="D114" s="100"/>
    </row>
    <row r="115" spans="1:4" ht="19.5" thickBot="1" x14ac:dyDescent="0.3">
      <c r="A115" s="153" t="s">
        <v>240</v>
      </c>
      <c r="B115" s="160"/>
      <c r="C115" s="153"/>
      <c r="D115" s="154"/>
    </row>
    <row r="116" spans="1:4" ht="15.75" thickBot="1" x14ac:dyDescent="0.3">
      <c r="A116" s="262" t="s">
        <v>506</v>
      </c>
      <c r="B116" s="264" t="s">
        <v>507</v>
      </c>
      <c r="C116" s="264" t="s">
        <v>508</v>
      </c>
      <c r="D116" s="265" t="s">
        <v>467</v>
      </c>
    </row>
    <row r="117" spans="1:4" ht="16.5" customHeight="1" thickBot="1" x14ac:dyDescent="0.3">
      <c r="A117" s="276" t="s">
        <v>506</v>
      </c>
      <c r="B117" s="269" t="s">
        <v>507</v>
      </c>
      <c r="C117" s="269" t="s">
        <v>508</v>
      </c>
      <c r="D117" s="267" t="s">
        <v>467</v>
      </c>
    </row>
    <row r="118" spans="1:4" ht="14.25" customHeight="1" thickBot="1" x14ac:dyDescent="0.3">
      <c r="A118" s="276" t="s">
        <v>506</v>
      </c>
      <c r="B118" s="269" t="s">
        <v>507</v>
      </c>
      <c r="C118" s="269" t="s">
        <v>508</v>
      </c>
      <c r="D118" s="267" t="s">
        <v>469</v>
      </c>
    </row>
    <row r="119" spans="1:4" ht="16.5" customHeight="1" thickBot="1" x14ac:dyDescent="0.3">
      <c r="A119" s="276" t="s">
        <v>506</v>
      </c>
      <c r="B119" s="269" t="s">
        <v>507</v>
      </c>
      <c r="C119" s="269" t="s">
        <v>508</v>
      </c>
      <c r="D119" s="267" t="s">
        <v>509</v>
      </c>
    </row>
    <row r="120" spans="1:4" ht="15.75" x14ac:dyDescent="0.25">
      <c r="A120" s="173"/>
      <c r="B120" s="176"/>
      <c r="C120" s="173"/>
      <c r="D120" s="173"/>
    </row>
    <row r="121" spans="1:4" ht="15.75" x14ac:dyDescent="0.25">
      <c r="A121" s="173"/>
      <c r="B121" s="182"/>
      <c r="C121" s="173"/>
      <c r="D121" s="173"/>
    </row>
    <row r="122" spans="1:4" ht="16.5" customHeight="1" x14ac:dyDescent="0.25">
      <c r="A122" s="173"/>
      <c r="B122" s="176"/>
      <c r="C122" s="173"/>
      <c r="D122" s="173"/>
    </row>
    <row r="123" spans="1:4" ht="16.5" customHeight="1" x14ac:dyDescent="0.25">
      <c r="A123" s="173"/>
      <c r="B123" s="176"/>
      <c r="C123" s="173"/>
      <c r="D123" s="173"/>
    </row>
    <row r="124" spans="1:4" ht="15" customHeight="1" x14ac:dyDescent="0.25">
      <c r="A124" s="173"/>
      <c r="B124" s="173"/>
      <c r="C124" s="173"/>
      <c r="D124" s="181"/>
    </row>
    <row r="125" spans="1:4" ht="16.5" customHeight="1" x14ac:dyDescent="0.25">
      <c r="A125" s="173"/>
      <c r="B125" s="173"/>
      <c r="C125" s="173"/>
      <c r="D125" s="173"/>
    </row>
    <row r="126" spans="1:4" ht="15" customHeight="1" x14ac:dyDescent="0.25">
      <c r="A126" s="173"/>
      <c r="B126" s="176"/>
      <c r="C126" s="173"/>
      <c r="D126" s="173"/>
    </row>
    <row r="127" spans="1:4" ht="17.25" customHeight="1" x14ac:dyDescent="0.25">
      <c r="A127" s="173"/>
      <c r="B127" s="176"/>
      <c r="C127" s="173"/>
      <c r="D127" s="173"/>
    </row>
    <row r="128" spans="1:4" ht="17.25" customHeight="1" x14ac:dyDescent="0.25">
      <c r="A128" s="173"/>
      <c r="B128" s="173"/>
      <c r="C128" s="173"/>
      <c r="D128" s="173"/>
    </row>
    <row r="129" spans="1:4" ht="18.75" customHeight="1" x14ac:dyDescent="0.25">
      <c r="A129" s="173"/>
      <c r="B129" s="173"/>
      <c r="C129" s="173"/>
      <c r="D129" s="173"/>
    </row>
    <row r="130" spans="1:4" ht="16.5" customHeight="1" x14ac:dyDescent="0.25">
      <c r="A130" s="173"/>
      <c r="B130" s="176"/>
      <c r="C130" s="173"/>
      <c r="D130" s="173"/>
    </row>
    <row r="131" spans="1:4" ht="16.5" customHeight="1" x14ac:dyDescent="0.25">
      <c r="A131" s="173"/>
      <c r="B131" s="176"/>
      <c r="C131" s="173"/>
      <c r="D131" s="173"/>
    </row>
    <row r="132" spans="1:4" ht="18" customHeight="1" x14ac:dyDescent="0.25">
      <c r="A132" s="173"/>
      <c r="B132" s="174"/>
      <c r="C132" s="173"/>
      <c r="D132" s="173"/>
    </row>
    <row r="133" spans="1:4" ht="16.5" customHeight="1" x14ac:dyDescent="0.25">
      <c r="A133" s="173"/>
      <c r="B133" s="176"/>
      <c r="C133" s="173"/>
      <c r="D133" s="173"/>
    </row>
    <row r="134" spans="1:4" ht="18.75" customHeight="1" x14ac:dyDescent="0.25">
      <c r="A134" s="173"/>
      <c r="B134" s="173"/>
      <c r="C134" s="173"/>
      <c r="D134" s="173"/>
    </row>
    <row r="135" spans="1:4" ht="18" customHeight="1" x14ac:dyDescent="0.25">
      <c r="A135" s="173"/>
      <c r="B135" s="173"/>
      <c r="C135" s="173"/>
      <c r="D135" s="173"/>
    </row>
    <row r="136" spans="1:4" ht="19.5" customHeight="1" x14ac:dyDescent="0.25">
      <c r="A136" s="173"/>
      <c r="B136" s="173"/>
      <c r="C136" s="173"/>
      <c r="D136" s="173"/>
    </row>
    <row r="137" spans="1:4" ht="16.5" customHeight="1" x14ac:dyDescent="0.25">
      <c r="A137" s="173"/>
      <c r="B137" s="173"/>
      <c r="C137" s="173"/>
      <c r="D137" s="173"/>
    </row>
    <row r="138" spans="1:4" ht="19.5" customHeight="1" x14ac:dyDescent="0.25">
      <c r="A138" s="173"/>
      <c r="B138" s="173"/>
      <c r="C138" s="173"/>
      <c r="D138" s="173"/>
    </row>
    <row r="139" spans="1:4" ht="18.75" customHeight="1" x14ac:dyDescent="0.25">
      <c r="A139" s="173"/>
      <c r="B139" s="176"/>
      <c r="C139" s="173"/>
      <c r="D139" s="173"/>
    </row>
    <row r="140" spans="1:4" ht="18" customHeight="1" x14ac:dyDescent="0.25">
      <c r="A140" s="173"/>
      <c r="B140" s="176"/>
      <c r="C140" s="173"/>
      <c r="D140" s="173"/>
    </row>
    <row r="141" spans="1:4" ht="15" customHeight="1" x14ac:dyDescent="0.25">
      <c r="A141" s="173"/>
      <c r="B141" s="176"/>
      <c r="C141" s="173"/>
      <c r="D141" s="173"/>
    </row>
    <row r="142" spans="1:4" ht="19.5" thickBot="1" x14ac:dyDescent="0.3">
      <c r="A142" s="153" t="s">
        <v>236</v>
      </c>
      <c r="B142" s="160"/>
      <c r="C142" s="153"/>
      <c r="D142" s="154"/>
    </row>
    <row r="143" spans="1:4" ht="21" customHeight="1" thickBot="1" x14ac:dyDescent="0.3">
      <c r="A143" s="270" t="s">
        <v>460</v>
      </c>
      <c r="B143" s="271">
        <v>43525</v>
      </c>
      <c r="C143" s="272" t="s">
        <v>461</v>
      </c>
      <c r="D143" s="264" t="s">
        <v>457</v>
      </c>
    </row>
    <row r="144" spans="1:4" ht="15" customHeight="1" thickBot="1" x14ac:dyDescent="0.3">
      <c r="A144" s="266" t="s">
        <v>460</v>
      </c>
      <c r="B144" s="273">
        <v>43525</v>
      </c>
      <c r="C144" s="268" t="s">
        <v>461</v>
      </c>
      <c r="D144" s="269" t="s">
        <v>457</v>
      </c>
    </row>
    <row r="145" spans="1:4" ht="15.75" customHeight="1" thickBot="1" x14ac:dyDescent="0.3">
      <c r="A145" s="262" t="s">
        <v>513</v>
      </c>
      <c r="B145" s="264" t="s">
        <v>514</v>
      </c>
      <c r="C145" s="264" t="s">
        <v>515</v>
      </c>
      <c r="D145" s="265" t="s">
        <v>469</v>
      </c>
    </row>
    <row r="146" spans="1:4" ht="15.75" customHeight="1" thickBot="1" x14ac:dyDescent="0.3">
      <c r="A146" s="276" t="s">
        <v>513</v>
      </c>
      <c r="B146" s="269" t="s">
        <v>514</v>
      </c>
      <c r="C146" s="269" t="s">
        <v>515</v>
      </c>
      <c r="D146" s="267" t="s">
        <v>469</v>
      </c>
    </row>
    <row r="147" spans="1:4" ht="17.25" customHeight="1" thickBot="1" x14ac:dyDescent="0.3">
      <c r="A147" s="276" t="s">
        <v>513</v>
      </c>
      <c r="B147" s="269" t="s">
        <v>514</v>
      </c>
      <c r="C147" s="269" t="s">
        <v>515</v>
      </c>
      <c r="D147" s="267" t="s">
        <v>457</v>
      </c>
    </row>
    <row r="148" spans="1:4" ht="16.5" customHeight="1" thickBot="1" x14ac:dyDescent="0.3">
      <c r="A148" s="276" t="s">
        <v>516</v>
      </c>
      <c r="B148" s="269" t="s">
        <v>517</v>
      </c>
      <c r="C148" s="269" t="s">
        <v>518</v>
      </c>
      <c r="D148" s="267" t="s">
        <v>457</v>
      </c>
    </row>
    <row r="149" spans="1:4" ht="17.25" customHeight="1" thickBot="1" x14ac:dyDescent="0.3">
      <c r="A149" s="276" t="s">
        <v>516</v>
      </c>
      <c r="B149" s="269" t="s">
        <v>517</v>
      </c>
      <c r="C149" s="269" t="s">
        <v>518</v>
      </c>
      <c r="D149" s="267" t="s">
        <v>457</v>
      </c>
    </row>
    <row r="150" spans="1:4" ht="19.5" customHeight="1" thickBot="1" x14ac:dyDescent="0.3">
      <c r="A150" s="276" t="s">
        <v>516</v>
      </c>
      <c r="B150" s="269" t="s">
        <v>517</v>
      </c>
      <c r="C150" s="269" t="s">
        <v>518</v>
      </c>
      <c r="D150" s="267" t="s">
        <v>457</v>
      </c>
    </row>
    <row r="151" spans="1:4" ht="15" customHeight="1" thickBot="1" x14ac:dyDescent="0.3">
      <c r="A151" s="276" t="s">
        <v>516</v>
      </c>
      <c r="B151" s="269" t="s">
        <v>517</v>
      </c>
      <c r="C151" s="269" t="s">
        <v>518</v>
      </c>
      <c r="D151" s="267" t="s">
        <v>457</v>
      </c>
    </row>
    <row r="152" spans="1:4" ht="15" customHeight="1" thickBot="1" x14ac:dyDescent="0.3">
      <c r="A152" s="276" t="s">
        <v>516</v>
      </c>
      <c r="B152" s="269" t="s">
        <v>517</v>
      </c>
      <c r="C152" s="269" t="s">
        <v>518</v>
      </c>
      <c r="D152" s="267" t="s">
        <v>457</v>
      </c>
    </row>
    <row r="153" spans="1:4" ht="18" customHeight="1" x14ac:dyDescent="0.25">
      <c r="A153" s="187"/>
      <c r="B153" s="177"/>
      <c r="C153" s="177"/>
      <c r="D153" s="177"/>
    </row>
    <row r="154" spans="1:4" ht="15" customHeight="1" x14ac:dyDescent="0.25">
      <c r="A154" s="173"/>
      <c r="B154" s="176"/>
      <c r="C154" s="173"/>
      <c r="D154" s="173"/>
    </row>
    <row r="155" spans="1:4" ht="17.25" customHeight="1" x14ac:dyDescent="0.25">
      <c r="A155" s="177"/>
      <c r="B155" s="177"/>
      <c r="C155" s="177"/>
      <c r="D155" s="177"/>
    </row>
    <row r="156" spans="1:4" ht="14.25" customHeight="1" x14ac:dyDescent="0.25">
      <c r="A156" s="177"/>
      <c r="B156" s="183"/>
      <c r="C156" s="177"/>
      <c r="D156" s="177"/>
    </row>
    <row r="157" spans="1:4" ht="16.5" customHeight="1" x14ac:dyDescent="0.25">
      <c r="A157" s="177"/>
      <c r="B157" s="177"/>
      <c r="C157" s="177"/>
      <c r="D157" s="177"/>
    </row>
    <row r="158" spans="1:4" ht="17.25" customHeight="1" x14ac:dyDescent="0.25">
      <c r="A158" s="173"/>
      <c r="B158" s="176"/>
      <c r="C158" s="173"/>
      <c r="D158" s="173"/>
    </row>
    <row r="159" spans="1:4" ht="17.25" customHeight="1" x14ac:dyDescent="0.25">
      <c r="A159" s="173"/>
      <c r="B159" s="176"/>
      <c r="C159" s="173"/>
      <c r="D159" s="173"/>
    </row>
    <row r="160" spans="1:4" ht="14.25" customHeight="1" x14ac:dyDescent="0.25">
      <c r="A160" s="173"/>
      <c r="B160" s="176"/>
      <c r="C160" s="173"/>
      <c r="D160" s="173"/>
    </row>
  </sheetData>
  <sheetProtection sort="0" autoFilter="0" pivotTables="0"/>
  <mergeCells count="31">
    <mergeCell ref="A1:D1"/>
    <mergeCell ref="A20:A21"/>
    <mergeCell ref="B20:B21"/>
    <mergeCell ref="D20:D21"/>
    <mergeCell ref="A22:A23"/>
    <mergeCell ref="B22:B23"/>
    <mergeCell ref="D22:D23"/>
    <mergeCell ref="A31:A32"/>
    <mergeCell ref="B31:B32"/>
    <mergeCell ref="C31:C32"/>
    <mergeCell ref="D31:D32"/>
    <mergeCell ref="A33:A34"/>
    <mergeCell ref="B33:B34"/>
    <mergeCell ref="C33:C34"/>
    <mergeCell ref="D33:D34"/>
    <mergeCell ref="A39:A40"/>
    <mergeCell ref="B39:B40"/>
    <mergeCell ref="C39:C40"/>
    <mergeCell ref="D39:D40"/>
    <mergeCell ref="A4:A5"/>
    <mergeCell ref="B4:B5"/>
    <mergeCell ref="C4:C5"/>
    <mergeCell ref="D4:D5"/>
    <mergeCell ref="A35:A36"/>
    <mergeCell ref="B35:B36"/>
    <mergeCell ref="C35:C36"/>
    <mergeCell ref="D35:D36"/>
    <mergeCell ref="A37:A38"/>
    <mergeCell ref="B37:B38"/>
    <mergeCell ref="C37:C38"/>
    <mergeCell ref="D37:D38"/>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SheetLayoutView="100" workbookViewId="0">
      <selection activeCell="B4" sqref="B4:E16"/>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48" t="s">
        <v>163</v>
      </c>
      <c r="B1" s="348"/>
      <c r="C1" s="348"/>
      <c r="D1" s="224"/>
      <c r="E1" s="224"/>
    </row>
    <row r="2" spans="1:5" ht="18.75" x14ac:dyDescent="0.25">
      <c r="A2" s="289" t="s">
        <v>164</v>
      </c>
      <c r="B2" s="289"/>
      <c r="C2" s="289"/>
      <c r="D2" s="215"/>
      <c r="E2" s="215"/>
    </row>
    <row r="3" spans="1:5" ht="75.75" customHeight="1" x14ac:dyDescent="0.25">
      <c r="A3" s="218" t="s">
        <v>165</v>
      </c>
      <c r="B3" s="223" t="s">
        <v>241</v>
      </c>
      <c r="C3" s="221" t="s">
        <v>242</v>
      </c>
      <c r="D3" s="218" t="s">
        <v>243</v>
      </c>
      <c r="E3" s="218" t="s">
        <v>244</v>
      </c>
    </row>
    <row r="4" spans="1:5" ht="18.75" x14ac:dyDescent="0.3">
      <c r="A4" s="67" t="s">
        <v>166</v>
      </c>
      <c r="B4" s="70"/>
      <c r="C4" s="161"/>
      <c r="D4" s="71"/>
      <c r="E4" s="71"/>
    </row>
    <row r="5" spans="1:5" ht="18.75" x14ac:dyDescent="0.25">
      <c r="A5" s="65" t="s">
        <v>167</v>
      </c>
      <c r="B5" s="249"/>
      <c r="C5" s="403"/>
      <c r="D5" s="128"/>
      <c r="E5" s="128"/>
    </row>
    <row r="6" spans="1:5" ht="37.5" x14ac:dyDescent="0.25">
      <c r="A6" s="27" t="s">
        <v>168</v>
      </c>
      <c r="B6" s="249"/>
      <c r="C6" s="99"/>
      <c r="D6" s="53"/>
      <c r="E6" s="53"/>
    </row>
    <row r="7" spans="1:5" ht="37.5" x14ac:dyDescent="0.25">
      <c r="A7" s="27" t="s">
        <v>169</v>
      </c>
      <c r="B7" s="404"/>
      <c r="C7" s="227">
        <v>23348</v>
      </c>
      <c r="D7" s="249"/>
      <c r="E7" s="228">
        <v>7495</v>
      </c>
    </row>
    <row r="8" spans="1:5" ht="37.5" x14ac:dyDescent="0.25">
      <c r="A8" s="27" t="s">
        <v>170</v>
      </c>
      <c r="B8" s="249"/>
      <c r="C8" s="227">
        <v>118408</v>
      </c>
      <c r="D8" s="249"/>
      <c r="E8" s="228">
        <v>120440</v>
      </c>
    </row>
    <row r="9" spans="1:5" ht="18.75" x14ac:dyDescent="0.25">
      <c r="A9" s="65" t="s">
        <v>171</v>
      </c>
      <c r="B9" s="249"/>
      <c r="C9" s="249">
        <v>447</v>
      </c>
      <c r="D9" s="249"/>
      <c r="E9" s="249">
        <v>31</v>
      </c>
    </row>
    <row r="10" spans="1:5" ht="18.75" x14ac:dyDescent="0.25">
      <c r="A10" s="27" t="s">
        <v>172</v>
      </c>
      <c r="B10" s="249"/>
      <c r="C10" s="228">
        <v>11513</v>
      </c>
      <c r="D10" s="249"/>
      <c r="E10" s="249">
        <v>618</v>
      </c>
    </row>
    <row r="11" spans="1:5" ht="18.75" x14ac:dyDescent="0.25">
      <c r="A11" s="27" t="s">
        <v>173</v>
      </c>
      <c r="B11" s="249"/>
      <c r="C11" s="227">
        <v>26041</v>
      </c>
      <c r="D11" s="249"/>
      <c r="E11" s="228">
        <v>22842</v>
      </c>
    </row>
    <row r="12" spans="1:5" ht="18.75" x14ac:dyDescent="0.25">
      <c r="A12" s="68" t="s">
        <v>199</v>
      </c>
      <c r="B12" s="249"/>
      <c r="C12" s="228">
        <v>2282</v>
      </c>
      <c r="D12" s="249"/>
      <c r="E12" s="249"/>
    </row>
    <row r="13" spans="1:5" ht="18.75" x14ac:dyDescent="0.25">
      <c r="A13" s="72" t="s">
        <v>174</v>
      </c>
      <c r="B13" s="249"/>
      <c r="C13" s="249"/>
      <c r="D13" s="249"/>
      <c r="E13" s="249"/>
    </row>
    <row r="14" spans="1:5" ht="18.75" customHeight="1" x14ac:dyDescent="0.3">
      <c r="A14" s="45" t="s">
        <v>175</v>
      </c>
      <c r="B14" s="69" t="s">
        <v>179</v>
      </c>
      <c r="C14" s="162" t="s">
        <v>178</v>
      </c>
      <c r="D14" s="69"/>
      <c r="E14" s="69"/>
    </row>
    <row r="15" spans="1:5" ht="18.75" x14ac:dyDescent="0.25">
      <c r="A15" s="27" t="s">
        <v>176</v>
      </c>
      <c r="B15" s="249">
        <v>2</v>
      </c>
      <c r="C15" s="227">
        <v>20200</v>
      </c>
      <c r="D15" s="249">
        <v>0</v>
      </c>
      <c r="E15" s="249">
        <v>0</v>
      </c>
    </row>
    <row r="16" spans="1:5" ht="18.75" x14ac:dyDescent="0.25">
      <c r="A16" s="27" t="s">
        <v>177</v>
      </c>
      <c r="B16" s="249">
        <v>1</v>
      </c>
      <c r="C16" s="227">
        <v>150000</v>
      </c>
      <c r="D16" s="249">
        <v>0</v>
      </c>
      <c r="E16" s="249">
        <v>0</v>
      </c>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289" t="s">
        <v>180</v>
      </c>
      <c r="B1" s="289"/>
    </row>
    <row r="2" spans="1:2" ht="18.75" x14ac:dyDescent="0.25">
      <c r="A2" s="218" t="s">
        <v>181</v>
      </c>
      <c r="B2" s="218" t="s">
        <v>188</v>
      </c>
    </row>
    <row r="3" spans="1:2" ht="73.5" customHeight="1" x14ac:dyDescent="0.25">
      <c r="A3" s="166" t="s">
        <v>182</v>
      </c>
      <c r="B3" s="170">
        <v>7</v>
      </c>
    </row>
    <row r="4" spans="1:2" ht="101.25" customHeight="1" x14ac:dyDescent="0.25">
      <c r="A4" s="166" t="s">
        <v>183</v>
      </c>
      <c r="B4" s="170">
        <v>64</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F5" sqref="F5"/>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67" t="s">
        <v>184</v>
      </c>
      <c r="B1" s="167"/>
      <c r="C1" s="167"/>
      <c r="D1" s="167"/>
    </row>
    <row r="2" spans="1:4" ht="37.5" customHeight="1" x14ac:dyDescent="0.25">
      <c r="A2" s="218" t="s">
        <v>62</v>
      </c>
      <c r="B2" s="218" t="s">
        <v>185</v>
      </c>
      <c r="C2" s="218" t="s">
        <v>186</v>
      </c>
      <c r="D2" s="218" t="s">
        <v>187</v>
      </c>
    </row>
    <row r="3" spans="1:4" ht="44.25" customHeight="1" x14ac:dyDescent="0.25">
      <c r="A3" s="62">
        <v>1</v>
      </c>
      <c r="B3" s="27" t="s">
        <v>189</v>
      </c>
      <c r="C3" s="73"/>
      <c r="D3" s="19"/>
    </row>
    <row r="4" spans="1:4" ht="59.25" customHeight="1" x14ac:dyDescent="0.25">
      <c r="A4" s="62">
        <v>2</v>
      </c>
      <c r="B4" s="27" t="s">
        <v>190</v>
      </c>
      <c r="C4" s="73"/>
      <c r="D4" s="19"/>
    </row>
    <row r="5" spans="1:4" ht="49.5" customHeight="1" x14ac:dyDescent="0.25">
      <c r="A5" s="62">
        <v>3</v>
      </c>
      <c r="B5" s="27" t="s">
        <v>191</v>
      </c>
      <c r="C5" s="73"/>
      <c r="D5" s="19"/>
    </row>
    <row r="6" spans="1:4" ht="48.75" customHeight="1" x14ac:dyDescent="0.25">
      <c r="A6" s="62">
        <v>4</v>
      </c>
      <c r="B6" s="66" t="s">
        <v>174</v>
      </c>
      <c r="C6" s="73"/>
      <c r="D6" s="19"/>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zoomScaleSheetLayoutView="100" workbookViewId="0">
      <selection activeCell="D7" sqref="D7"/>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48" t="s">
        <v>153</v>
      </c>
      <c r="B1" s="348"/>
      <c r="C1" s="348"/>
      <c r="D1" s="348"/>
      <c r="E1" s="348"/>
    </row>
    <row r="2" spans="1:5" ht="39" customHeight="1" x14ac:dyDescent="0.25">
      <c r="A2" s="214" t="s">
        <v>62</v>
      </c>
      <c r="B2" s="214" t="s">
        <v>154</v>
      </c>
      <c r="C2" s="214" t="s">
        <v>155</v>
      </c>
      <c r="D2" s="214" t="s">
        <v>156</v>
      </c>
      <c r="E2" s="214" t="s">
        <v>157</v>
      </c>
    </row>
    <row r="3" spans="1:5" ht="18.75" x14ac:dyDescent="0.25">
      <c r="A3" s="65">
        <v>1</v>
      </c>
      <c r="B3" s="65" t="s">
        <v>158</v>
      </c>
      <c r="C3" s="104">
        <v>72</v>
      </c>
      <c r="D3" s="104">
        <v>1</v>
      </c>
      <c r="E3" s="66" t="s">
        <v>519</v>
      </c>
    </row>
    <row r="4" spans="1:5" ht="18.75" x14ac:dyDescent="0.25">
      <c r="A4" s="27">
        <v>2</v>
      </c>
      <c r="B4" s="65" t="s">
        <v>159</v>
      </c>
      <c r="C4" s="104">
        <v>0</v>
      </c>
      <c r="D4" s="104">
        <v>0</v>
      </c>
      <c r="E4" s="66"/>
    </row>
    <row r="5" spans="1:5" ht="18.75" x14ac:dyDescent="0.25">
      <c r="A5" s="65">
        <v>3</v>
      </c>
      <c r="B5" s="65" t="s">
        <v>160</v>
      </c>
      <c r="C5" s="104">
        <v>0</v>
      </c>
      <c r="D5" s="104">
        <v>0</v>
      </c>
      <c r="E5" s="66"/>
    </row>
    <row r="6" spans="1:5" ht="18.75" x14ac:dyDescent="0.25">
      <c r="A6" s="349">
        <v>4</v>
      </c>
      <c r="B6" s="349" t="s">
        <v>161</v>
      </c>
      <c r="C6" s="230">
        <v>0</v>
      </c>
      <c r="D6" s="104">
        <v>0</v>
      </c>
      <c r="E6" s="66"/>
    </row>
    <row r="7" spans="1:5" ht="18.75" x14ac:dyDescent="0.25">
      <c r="A7" s="350"/>
      <c r="B7" s="350"/>
      <c r="C7" s="230">
        <v>0</v>
      </c>
      <c r="D7" s="104">
        <v>0</v>
      </c>
      <c r="E7" s="66"/>
    </row>
    <row r="8" spans="1:5" ht="18.75" x14ac:dyDescent="0.25">
      <c r="A8" s="27">
        <v>5</v>
      </c>
      <c r="B8" s="65" t="s">
        <v>162</v>
      </c>
      <c r="C8" s="230">
        <v>0</v>
      </c>
      <c r="D8" s="104">
        <v>0</v>
      </c>
      <c r="E8" s="66"/>
    </row>
  </sheetData>
  <mergeCells count="3">
    <mergeCell ref="A1:E1"/>
    <mergeCell ref="A6:A7"/>
    <mergeCell ref="B6:B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80" zoomScaleSheetLayoutView="100" workbookViewId="0">
      <selection activeCell="L18" sqref="L18:L19"/>
    </sheetView>
  </sheetViews>
  <sheetFormatPr defaultColWidth="9.140625" defaultRowHeight="15" x14ac:dyDescent="0.25"/>
  <cols>
    <col min="1" max="1" width="11.42578125" style="35" customWidth="1"/>
    <col min="2" max="2" width="12.5703125" style="35" customWidth="1"/>
    <col min="3" max="3" width="21.28515625" style="35" customWidth="1"/>
    <col min="4" max="4" width="13.140625" style="35" customWidth="1"/>
    <col min="5" max="5" width="24" style="35" customWidth="1"/>
    <col min="6" max="6" width="21.5703125" style="35" customWidth="1"/>
    <col min="7" max="7" width="11.28515625" style="35" customWidth="1"/>
    <col min="8" max="8" width="12.5703125" style="35" customWidth="1"/>
    <col min="9" max="9" width="11.5703125" style="35" customWidth="1"/>
    <col min="10" max="10" width="11.28515625" style="35" bestFit="1" customWidth="1"/>
    <col min="11" max="11" width="23.85546875" style="35" customWidth="1"/>
    <col min="12" max="12" width="22.140625" style="35" customWidth="1"/>
    <col min="13" max="13" width="18.42578125" style="35" customWidth="1"/>
    <col min="14" max="33" width="9.140625" style="35"/>
    <col min="34" max="34" width="12.28515625" style="35" bestFit="1" customWidth="1"/>
    <col min="35" max="16384" width="9.140625" style="35"/>
  </cols>
  <sheetData>
    <row r="1" spans="1:13" ht="18.75" customHeight="1" x14ac:dyDescent="0.25">
      <c r="A1" s="289" t="s">
        <v>128</v>
      </c>
      <c r="B1" s="289"/>
      <c r="C1" s="289"/>
      <c r="D1" s="289"/>
      <c r="E1" s="289"/>
      <c r="F1" s="289"/>
      <c r="G1" s="289"/>
      <c r="H1" s="289"/>
      <c r="I1" s="289"/>
      <c r="J1" s="289"/>
      <c r="K1" s="289"/>
      <c r="L1" s="289"/>
    </row>
    <row r="2" spans="1:13" ht="19.5" customHeight="1" x14ac:dyDescent="0.3">
      <c r="A2" s="351" t="s">
        <v>43</v>
      </c>
      <c r="B2" s="351"/>
      <c r="C2" s="351"/>
      <c r="D2" s="351"/>
      <c r="E2" s="351"/>
      <c r="F2" s="351"/>
      <c r="G2" s="351"/>
      <c r="H2" s="351"/>
      <c r="I2" s="351"/>
      <c r="J2" s="351"/>
      <c r="K2" s="351"/>
      <c r="L2" s="351"/>
    </row>
    <row r="3" spans="1:13" ht="18.75" x14ac:dyDescent="0.3">
      <c r="A3" s="306" t="s">
        <v>19</v>
      </c>
      <c r="B3" s="331" t="s">
        <v>13</v>
      </c>
      <c r="C3" s="331"/>
      <c r="D3" s="331"/>
      <c r="E3" s="331"/>
      <c r="F3" s="331"/>
      <c r="G3" s="331"/>
      <c r="H3" s="331"/>
      <c r="I3" s="331"/>
      <c r="J3" s="331"/>
      <c r="K3" s="331"/>
      <c r="L3" s="331"/>
    </row>
    <row r="4" spans="1:13" ht="19.5" customHeight="1" x14ac:dyDescent="0.25">
      <c r="A4" s="306"/>
      <c r="B4" s="306" t="s">
        <v>14</v>
      </c>
      <c r="C4" s="306" t="s">
        <v>20</v>
      </c>
      <c r="D4" s="306" t="s">
        <v>129</v>
      </c>
      <c r="E4" s="306"/>
      <c r="F4" s="306" t="s">
        <v>15</v>
      </c>
      <c r="G4" s="296" t="s">
        <v>247</v>
      </c>
      <c r="H4" s="306" t="s">
        <v>81</v>
      </c>
      <c r="I4" s="306" t="s">
        <v>85</v>
      </c>
      <c r="J4" s="306" t="s">
        <v>16</v>
      </c>
      <c r="K4" s="306" t="s">
        <v>46</v>
      </c>
      <c r="L4" s="306" t="s">
        <v>17</v>
      </c>
    </row>
    <row r="5" spans="1:13" ht="37.5" customHeight="1" x14ac:dyDescent="0.25">
      <c r="A5" s="306"/>
      <c r="B5" s="306"/>
      <c r="C5" s="306"/>
      <c r="D5" s="218" t="s">
        <v>131</v>
      </c>
      <c r="E5" s="218" t="s">
        <v>130</v>
      </c>
      <c r="F5" s="306"/>
      <c r="G5" s="298"/>
      <c r="H5" s="306"/>
      <c r="I5" s="306"/>
      <c r="J5" s="306"/>
      <c r="K5" s="306"/>
      <c r="L5" s="306"/>
    </row>
    <row r="6" spans="1:13" s="77" customFormat="1" ht="36" customHeight="1" x14ac:dyDescent="0.3">
      <c r="A6" s="220">
        <f>SUM(B6:L6)-A10</f>
        <v>30</v>
      </c>
      <c r="B6" s="106">
        <v>1</v>
      </c>
      <c r="C6" s="106">
        <v>2</v>
      </c>
      <c r="D6" s="106">
        <v>1</v>
      </c>
      <c r="E6" s="106">
        <v>0</v>
      </c>
      <c r="F6" s="106">
        <v>2</v>
      </c>
      <c r="G6" s="106">
        <v>1</v>
      </c>
      <c r="H6" s="106">
        <v>10</v>
      </c>
      <c r="I6" s="106">
        <v>0</v>
      </c>
      <c r="J6" s="106">
        <v>11</v>
      </c>
      <c r="K6" s="106">
        <v>3</v>
      </c>
      <c r="L6" s="106">
        <v>3</v>
      </c>
      <c r="M6" s="89"/>
    </row>
    <row r="7" spans="1:13" ht="18.75" customHeight="1" x14ac:dyDescent="0.3">
      <c r="A7" s="352" t="str">
        <f>IF(A6=B6+C6+D6+E6+F6+G6+H6+I6+J6+K6+L6-A10,"ПРАВИЛЬНО"," НЕПРАВИЛЬНО")</f>
        <v>ПРАВИЛЬНО</v>
      </c>
      <c r="B7" s="353"/>
      <c r="C7" s="354" t="s">
        <v>18</v>
      </c>
      <c r="D7" s="354"/>
      <c r="E7" s="354"/>
      <c r="F7" s="354"/>
      <c r="G7" s="354"/>
      <c r="H7" s="354"/>
      <c r="I7" s="354"/>
      <c r="J7" s="354"/>
      <c r="K7" s="354"/>
      <c r="L7" s="355"/>
      <c r="M7" s="90"/>
    </row>
    <row r="8" spans="1:13" ht="36" customHeight="1" x14ac:dyDescent="0.25">
      <c r="A8" s="107">
        <f>SUM(B8:L8)</f>
        <v>100.00000000000001</v>
      </c>
      <c r="B8" s="107">
        <f>100/A6*(B6-B10)</f>
        <v>3.3333333333333335</v>
      </c>
      <c r="C8" s="107">
        <f>100/A6*(C6-C10)</f>
        <v>6.666666666666667</v>
      </c>
      <c r="D8" s="107">
        <f>100/A6*(D6-D10)</f>
        <v>3.3333333333333335</v>
      </c>
      <c r="E8" s="107">
        <f>100/A6*(E6-E10)</f>
        <v>0</v>
      </c>
      <c r="F8" s="107">
        <f>100/A6*(F6-F10)</f>
        <v>3.3333333333333335</v>
      </c>
      <c r="G8" s="107">
        <f>100/A6*(G6-G10)</f>
        <v>3.3333333333333335</v>
      </c>
      <c r="H8" s="107">
        <f>100/A6*(H6-H10)</f>
        <v>33.333333333333336</v>
      </c>
      <c r="I8" s="107">
        <f>100/A6*(I6-I10)</f>
        <v>0</v>
      </c>
      <c r="J8" s="107">
        <f>100/A6*(J6-J10)</f>
        <v>33.333333333333336</v>
      </c>
      <c r="K8" s="107">
        <f>100/A6*(K6-K10)</f>
        <v>6.666666666666667</v>
      </c>
      <c r="L8" s="107">
        <f>100/A6*(L6-L10)</f>
        <v>6.666666666666667</v>
      </c>
      <c r="M8" s="91"/>
    </row>
    <row r="9" spans="1:13" ht="19.5" customHeight="1" x14ac:dyDescent="0.3">
      <c r="A9" s="331" t="s">
        <v>214</v>
      </c>
      <c r="B9" s="331"/>
      <c r="C9" s="331"/>
      <c r="D9" s="331"/>
      <c r="E9" s="331"/>
      <c r="F9" s="331"/>
      <c r="G9" s="331"/>
      <c r="H9" s="331"/>
      <c r="I9" s="331"/>
      <c r="J9" s="331"/>
      <c r="K9" s="331"/>
      <c r="L9" s="331"/>
      <c r="M9" s="90"/>
    </row>
    <row r="10" spans="1:13" s="59" customFormat="1" ht="36" customHeight="1" x14ac:dyDescent="0.25">
      <c r="A10" s="102">
        <f>SUM(B10:L10)</f>
        <v>4</v>
      </c>
      <c r="B10" s="19"/>
      <c r="C10" s="19"/>
      <c r="D10" s="19"/>
      <c r="E10" s="19"/>
      <c r="F10" s="19">
        <v>1</v>
      </c>
      <c r="G10" s="19"/>
      <c r="H10" s="19">
        <v>0</v>
      </c>
      <c r="I10" s="19"/>
      <c r="J10" s="19">
        <v>1</v>
      </c>
      <c r="K10" s="19">
        <v>1</v>
      </c>
      <c r="L10" s="19">
        <v>1</v>
      </c>
    </row>
    <row r="11" spans="1:13" ht="19.5" customHeight="1" x14ac:dyDescent="0.25">
      <c r="A11" s="330" t="s">
        <v>208</v>
      </c>
      <c r="B11" s="330"/>
      <c r="C11" s="330"/>
      <c r="D11" s="330"/>
      <c r="E11" s="330"/>
      <c r="F11" s="330"/>
      <c r="G11" s="330"/>
      <c r="H11" s="330"/>
      <c r="I11" s="330"/>
      <c r="J11" s="330"/>
      <c r="K11" s="330"/>
      <c r="L11" s="330"/>
    </row>
    <row r="12" spans="1:13" s="78" customFormat="1" ht="36" customHeight="1" x14ac:dyDescent="0.3">
      <c r="A12" s="32">
        <f>SUM(B12:L12)</f>
        <v>3</v>
      </c>
      <c r="B12" s="92"/>
      <c r="C12" s="92"/>
      <c r="D12" s="92"/>
      <c r="E12" s="92"/>
      <c r="F12" s="92">
        <v>0</v>
      </c>
      <c r="G12" s="92"/>
      <c r="H12" s="163"/>
      <c r="I12" s="163"/>
      <c r="J12" s="163">
        <v>2</v>
      </c>
      <c r="K12" s="163">
        <v>1</v>
      </c>
      <c r="L12" s="163"/>
    </row>
    <row r="13" spans="1:13" s="78" customFormat="1" ht="18.75" x14ac:dyDescent="0.3"/>
    <row r="14" spans="1:13" s="78" customFormat="1" ht="18.75" x14ac:dyDescent="0.3"/>
    <row r="15" spans="1:13" s="78" customFormat="1" ht="18.75" x14ac:dyDescent="0.3"/>
    <row r="16" spans="1:13" s="78" customFormat="1" ht="18.75" x14ac:dyDescent="0.3"/>
    <row r="17" s="78" customFormat="1" ht="18.75" x14ac:dyDescent="0.3"/>
    <row r="18" s="78" customFormat="1" ht="18.75" x14ac:dyDescent="0.3"/>
    <row r="19" s="78" customFormat="1" ht="18.75" x14ac:dyDescent="0.3"/>
    <row r="20" s="78" customFormat="1" ht="18.75" x14ac:dyDescent="0.3"/>
    <row r="21" s="78" customFormat="1" ht="18.75" x14ac:dyDescent="0.3"/>
    <row r="22" s="78" customFormat="1" ht="18.75" x14ac:dyDescent="0.3"/>
    <row r="23" s="78" customFormat="1" ht="18.75" x14ac:dyDescent="0.3"/>
    <row r="24" s="78" customFormat="1" ht="18.75" x14ac:dyDescent="0.3"/>
    <row r="25" s="78" customFormat="1" ht="18.75" x14ac:dyDescent="0.3"/>
    <row r="26" s="78" customFormat="1" ht="18.75" x14ac:dyDescent="0.3"/>
    <row r="27" s="78" customFormat="1" ht="18.75" x14ac:dyDescent="0.3"/>
    <row r="28" s="78" customFormat="1" ht="18.75" x14ac:dyDescent="0.3"/>
    <row r="29" s="78" customFormat="1" ht="18.75" x14ac:dyDescent="0.3"/>
    <row r="30" s="78" customFormat="1" ht="18.75" x14ac:dyDescent="0.3"/>
    <row r="31" s="78" customFormat="1" ht="18.75" x14ac:dyDescent="0.3"/>
    <row r="32" s="78" customFormat="1" ht="18.75" x14ac:dyDescent="0.3"/>
    <row r="33" s="78" customFormat="1" ht="18.75" x14ac:dyDescent="0.3"/>
    <row r="34" s="78" customFormat="1" ht="18.75" x14ac:dyDescent="0.3"/>
    <row r="35" s="78" customFormat="1" ht="18.75" x14ac:dyDescent="0.3"/>
    <row r="36" s="78" customFormat="1" ht="18.75" x14ac:dyDescent="0.3"/>
    <row r="37" s="78" customFormat="1" ht="18.75" x14ac:dyDescent="0.3"/>
    <row r="38" s="78" customFormat="1" ht="18.75" x14ac:dyDescent="0.3"/>
    <row r="39" s="78" customFormat="1" ht="18.75" x14ac:dyDescent="0.3"/>
    <row r="40" s="78" customFormat="1" ht="18.75" x14ac:dyDescent="0.3"/>
    <row r="41" s="78" customFormat="1" ht="18.75" x14ac:dyDescent="0.3"/>
    <row r="42" s="78" customFormat="1" ht="18.75" x14ac:dyDescent="0.3"/>
    <row r="43" s="78" customFormat="1" ht="18.75" x14ac:dyDescent="0.3"/>
    <row r="44" s="78" customFormat="1" ht="18.75" x14ac:dyDescent="0.3"/>
    <row r="45" s="78" customFormat="1" ht="18.75" x14ac:dyDescent="0.3"/>
    <row r="46" s="78" customFormat="1" ht="18.75" x14ac:dyDescent="0.3"/>
    <row r="47" s="78" customFormat="1" ht="18.75" x14ac:dyDescent="0.3"/>
    <row r="48" s="78" customFormat="1" ht="18.75" x14ac:dyDescent="0.3"/>
    <row r="49" s="78" customFormat="1" ht="18.75" x14ac:dyDescent="0.3"/>
    <row r="50" s="78" customFormat="1" ht="18.75" x14ac:dyDescent="0.3"/>
    <row r="51" s="78" customFormat="1" ht="18.75" x14ac:dyDescent="0.3"/>
    <row r="52" s="78" customFormat="1" ht="18.75" x14ac:dyDescent="0.3"/>
    <row r="53" s="78" customFormat="1" ht="18.75" x14ac:dyDescent="0.3"/>
    <row r="54" s="79" customFormat="1" x14ac:dyDescent="0.25"/>
    <row r="55" s="79" customFormat="1" x14ac:dyDescent="0.25"/>
    <row r="56" s="79" customFormat="1" x14ac:dyDescent="0.25"/>
    <row r="57" s="79" customFormat="1" x14ac:dyDescent="0.25"/>
    <row r="58" s="79" customFormat="1" x14ac:dyDescent="0.25"/>
    <row r="59" s="79" customFormat="1" x14ac:dyDescent="0.25"/>
  </sheetData>
  <sheetProtection password="DF93" sheet="1" objects="1" scenarios="1"/>
  <mergeCells count="18">
    <mergeCell ref="A9:L9"/>
    <mergeCell ref="A11:L11"/>
    <mergeCell ref="I4:I5"/>
    <mergeCell ref="J4:J5"/>
    <mergeCell ref="K4:K5"/>
    <mergeCell ref="L4:L5"/>
    <mergeCell ref="A7:B7"/>
    <mergeCell ref="C7:L7"/>
    <mergeCell ref="A1:L1"/>
    <mergeCell ref="A2:L2"/>
    <mergeCell ref="A3:A5"/>
    <mergeCell ref="B3:L3"/>
    <mergeCell ref="B4:B5"/>
    <mergeCell ref="C4:C5"/>
    <mergeCell ref="D4:E4"/>
    <mergeCell ref="F4:F5"/>
    <mergeCell ref="G4:G5"/>
    <mergeCell ref="H4:H5"/>
  </mergeCell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6" zoomScaleSheetLayoutView="100" workbookViewId="0">
      <selection activeCell="C41" sqref="C41"/>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295" t="s">
        <v>44</v>
      </c>
      <c r="B1" s="295"/>
      <c r="C1" s="295"/>
    </row>
    <row r="2" spans="1:4" ht="18.75" customHeight="1" x14ac:dyDescent="0.25">
      <c r="A2" s="218" t="s">
        <v>1</v>
      </c>
      <c r="B2" s="218" t="s">
        <v>2</v>
      </c>
      <c r="C2" s="218" t="s">
        <v>47</v>
      </c>
    </row>
    <row r="3" spans="1:4" ht="18.75" customHeight="1" x14ac:dyDescent="0.25">
      <c r="A3" s="25" t="s">
        <v>200</v>
      </c>
      <c r="B3" s="102">
        <f>SUM(B6:B14)</f>
        <v>24</v>
      </c>
      <c r="C3" s="94">
        <f>SUM(B6:B14)</f>
        <v>24</v>
      </c>
      <c r="D3" s="109">
        <f>SUM(B6:B14)-B4</f>
        <v>22</v>
      </c>
    </row>
    <row r="4" spans="1:4" ht="55.5" customHeight="1" x14ac:dyDescent="0.25">
      <c r="A4" s="96" t="s">
        <v>216</v>
      </c>
      <c r="B4" s="54">
        <v>2</v>
      </c>
      <c r="C4" s="93"/>
      <c r="D4" s="109"/>
    </row>
    <row r="5" spans="1:4" ht="18.75" x14ac:dyDescent="0.25">
      <c r="A5" s="221" t="s">
        <v>0</v>
      </c>
      <c r="B5" s="84"/>
      <c r="C5" s="85"/>
    </row>
    <row r="6" spans="1:4" ht="18.75" x14ac:dyDescent="0.25">
      <c r="A6" s="26" t="s">
        <v>205</v>
      </c>
      <c r="B6" s="19">
        <v>11</v>
      </c>
      <c r="C6" s="28">
        <f>100/B3*B6</f>
        <v>45.833333333333336</v>
      </c>
    </row>
    <row r="7" spans="1:4" ht="18.75" customHeight="1" x14ac:dyDescent="0.25">
      <c r="A7" s="26" t="s">
        <v>21</v>
      </c>
      <c r="B7" s="19">
        <v>1</v>
      </c>
      <c r="C7" s="28">
        <f>100/B3*B7</f>
        <v>4.166666666666667</v>
      </c>
    </row>
    <row r="8" spans="1:4" ht="18.75" customHeight="1" x14ac:dyDescent="0.25">
      <c r="A8" s="26" t="s">
        <v>204</v>
      </c>
      <c r="B8" s="19">
        <v>0</v>
      </c>
      <c r="C8" s="28">
        <f>100/B3*B8</f>
        <v>0</v>
      </c>
    </row>
    <row r="9" spans="1:4" ht="18.75" customHeight="1" x14ac:dyDescent="0.25">
      <c r="A9" s="26" t="s">
        <v>22</v>
      </c>
      <c r="B9" s="19">
        <v>10</v>
      </c>
      <c r="C9" s="28">
        <f>100/B3*B9</f>
        <v>41.666666666666671</v>
      </c>
    </row>
    <row r="10" spans="1:4" ht="18.75" customHeight="1" x14ac:dyDescent="0.25">
      <c r="A10" s="26" t="s">
        <v>23</v>
      </c>
      <c r="B10" s="19">
        <v>0</v>
      </c>
      <c r="C10" s="28">
        <f>100/B3*B10</f>
        <v>0</v>
      </c>
    </row>
    <row r="11" spans="1:4" ht="18.75" customHeight="1" x14ac:dyDescent="0.25">
      <c r="A11" s="26" t="s">
        <v>24</v>
      </c>
      <c r="B11" s="19">
        <v>1</v>
      </c>
      <c r="C11" s="28">
        <f>100/B3*B11</f>
        <v>4.166666666666667</v>
      </c>
    </row>
    <row r="12" spans="1:4" ht="18.75" customHeight="1" x14ac:dyDescent="0.25">
      <c r="A12" s="26" t="s">
        <v>25</v>
      </c>
      <c r="B12" s="19">
        <v>0</v>
      </c>
      <c r="C12" s="28">
        <f>100/B3*B12</f>
        <v>0</v>
      </c>
    </row>
    <row r="13" spans="1:4" ht="18.75" customHeight="1" x14ac:dyDescent="0.25">
      <c r="A13" s="26" t="s">
        <v>26</v>
      </c>
      <c r="B13" s="19">
        <v>0</v>
      </c>
      <c r="C13" s="28">
        <f>100/B3*B13</f>
        <v>0</v>
      </c>
    </row>
    <row r="14" spans="1:4" ht="18.75" customHeight="1" x14ac:dyDescent="0.25">
      <c r="A14" s="27" t="s">
        <v>45</v>
      </c>
      <c r="B14" s="19">
        <v>1</v>
      </c>
      <c r="C14" s="28">
        <f>100/B3*B14</f>
        <v>4.166666666666667</v>
      </c>
    </row>
    <row r="15" spans="1:4" ht="18.75" x14ac:dyDescent="0.25">
      <c r="A15" s="221" t="s">
        <v>27</v>
      </c>
      <c r="B15" s="86">
        <f>SUM(B16,B18,B19,B20)</f>
        <v>22</v>
      </c>
      <c r="C15" s="87" t="str">
        <f>IF(B15=D3,"ПРАВИЛЬНО","НЕПРАВИЛЬНО")</f>
        <v>ПРАВИЛЬНО</v>
      </c>
    </row>
    <row r="16" spans="1:4" ht="18.75" customHeight="1" x14ac:dyDescent="0.25">
      <c r="A16" s="26" t="s">
        <v>192</v>
      </c>
      <c r="B16" s="33">
        <v>17</v>
      </c>
      <c r="C16" s="28">
        <f>100/D3*B16</f>
        <v>77.27272727272728</v>
      </c>
    </row>
    <row r="17" spans="1:3" ht="56.25" customHeight="1" x14ac:dyDescent="0.25">
      <c r="A17" s="30" t="s">
        <v>213</v>
      </c>
      <c r="B17" s="34">
        <v>0</v>
      </c>
      <c r="C17" s="28">
        <f>100/D3*B17</f>
        <v>0</v>
      </c>
    </row>
    <row r="18" spans="1:3" ht="18.75" customHeight="1" x14ac:dyDescent="0.25">
      <c r="A18" s="26" t="s">
        <v>28</v>
      </c>
      <c r="B18" s="34">
        <v>1</v>
      </c>
      <c r="C18" s="28">
        <f>100/D3*B18</f>
        <v>4.5454545454545459</v>
      </c>
    </row>
    <row r="19" spans="1:3" ht="18.75" customHeight="1" x14ac:dyDescent="0.25">
      <c r="A19" s="26" t="s">
        <v>29</v>
      </c>
      <c r="B19" s="34">
        <v>4</v>
      </c>
      <c r="C19" s="28">
        <f>100/D3*B19</f>
        <v>18.181818181818183</v>
      </c>
    </row>
    <row r="20" spans="1:3" ht="18.75" customHeight="1" x14ac:dyDescent="0.25">
      <c r="A20" s="26" t="s">
        <v>30</v>
      </c>
      <c r="B20" s="34">
        <v>0</v>
      </c>
      <c r="C20" s="28">
        <f>100/D3*B20</f>
        <v>0</v>
      </c>
    </row>
    <row r="21" spans="1:3" ht="18.75" x14ac:dyDescent="0.25">
      <c r="A21" s="221" t="s">
        <v>31</v>
      </c>
      <c r="B21" s="86">
        <f>SUM(B22:B25)</f>
        <v>24</v>
      </c>
      <c r="C21" s="87" t="str">
        <f>IF(B21=B3,"ПРАВИЛЬНО","НЕПРАВИЛЬНО")</f>
        <v>ПРАВИЛЬНО</v>
      </c>
    </row>
    <row r="22" spans="1:3" ht="18.75" customHeight="1" x14ac:dyDescent="0.25">
      <c r="A22" s="29" t="s">
        <v>32</v>
      </c>
      <c r="B22" s="33">
        <v>0</v>
      </c>
      <c r="C22" s="28">
        <f>100/B3*B22</f>
        <v>0</v>
      </c>
    </row>
    <row r="23" spans="1:3" ht="18.75" x14ac:dyDescent="0.25">
      <c r="A23" s="26" t="s">
        <v>33</v>
      </c>
      <c r="B23" s="34">
        <v>5</v>
      </c>
      <c r="C23" s="28">
        <f>100/B3*B23</f>
        <v>20.833333333333336</v>
      </c>
    </row>
    <row r="24" spans="1:3" ht="18.75" x14ac:dyDescent="0.25">
      <c r="A24" s="26" t="s">
        <v>34</v>
      </c>
      <c r="B24" s="34">
        <v>8</v>
      </c>
      <c r="C24" s="28">
        <f>100/B3*B24</f>
        <v>33.333333333333336</v>
      </c>
    </row>
    <row r="25" spans="1:3" ht="18.75" customHeight="1" x14ac:dyDescent="0.25">
      <c r="A25" s="26" t="s">
        <v>35</v>
      </c>
      <c r="B25" s="34">
        <v>11</v>
      </c>
      <c r="C25" s="28">
        <f>100/B3*B25</f>
        <v>45.833333333333336</v>
      </c>
    </row>
    <row r="26" spans="1:3" ht="18.75" x14ac:dyDescent="0.25">
      <c r="A26" s="221" t="s">
        <v>132</v>
      </c>
      <c r="B26" s="86">
        <f>SUM(B27:B30)</f>
        <v>22</v>
      </c>
      <c r="C26" s="87" t="str">
        <f>IF(B26=D3,"ПРАВИЛЬНО","НЕПРАВИЛЬНО")</f>
        <v>ПРАВИЛЬНО</v>
      </c>
    </row>
    <row r="27" spans="1:3" ht="18.75" customHeight="1" x14ac:dyDescent="0.25">
      <c r="A27" s="31" t="s">
        <v>42</v>
      </c>
      <c r="B27" s="34">
        <v>5</v>
      </c>
      <c r="C27" s="28">
        <f>100/D3*B27</f>
        <v>22.72727272727273</v>
      </c>
    </row>
    <row r="28" spans="1:3" ht="18.75" customHeight="1" x14ac:dyDescent="0.25">
      <c r="A28" s="31" t="s">
        <v>36</v>
      </c>
      <c r="B28" s="34">
        <v>1</v>
      </c>
      <c r="C28" s="28">
        <f>100/D3*B28</f>
        <v>4.5454545454545459</v>
      </c>
    </row>
    <row r="29" spans="1:3" ht="18.75" customHeight="1" x14ac:dyDescent="0.25">
      <c r="A29" s="31" t="s">
        <v>37</v>
      </c>
      <c r="B29" s="34">
        <v>5</v>
      </c>
      <c r="C29" s="28">
        <f>100/D3*B29</f>
        <v>22.72727272727273</v>
      </c>
    </row>
    <row r="30" spans="1:3" ht="18.75" customHeight="1" x14ac:dyDescent="0.25">
      <c r="A30" s="31" t="s">
        <v>38</v>
      </c>
      <c r="B30" s="34">
        <v>11</v>
      </c>
      <c r="C30" s="28">
        <f>100/D3*B30</f>
        <v>50.000000000000007</v>
      </c>
    </row>
    <row r="31" spans="1:3" ht="18.75" x14ac:dyDescent="0.25">
      <c r="A31" s="88" t="s">
        <v>133</v>
      </c>
      <c r="B31" s="86">
        <f>SUM(B32:B35)</f>
        <v>22</v>
      </c>
      <c r="C31" s="87" t="str">
        <f>IF(B31=D3,"ПРАВИЛЬНО","НЕПРАВИЛЬНО")</f>
        <v>ПРАВИЛЬНО</v>
      </c>
    </row>
    <row r="32" spans="1:3" ht="18.75" customHeight="1" x14ac:dyDescent="0.25">
      <c r="A32" s="26" t="s">
        <v>42</v>
      </c>
      <c r="B32" s="34">
        <v>11</v>
      </c>
      <c r="C32" s="28">
        <f>100/D3*B32</f>
        <v>50.000000000000007</v>
      </c>
    </row>
    <row r="33" spans="1:3" ht="18.75" customHeight="1" x14ac:dyDescent="0.25">
      <c r="A33" s="26" t="s">
        <v>36</v>
      </c>
      <c r="B33" s="34">
        <v>5</v>
      </c>
      <c r="C33" s="28">
        <f>100/D3*B33</f>
        <v>22.72727272727273</v>
      </c>
    </row>
    <row r="34" spans="1:3" ht="18.75" customHeight="1" x14ac:dyDescent="0.25">
      <c r="A34" s="26" t="s">
        <v>37</v>
      </c>
      <c r="B34" s="34">
        <v>4</v>
      </c>
      <c r="C34" s="28">
        <f>100/D3*B34</f>
        <v>18.181818181818183</v>
      </c>
    </row>
    <row r="35" spans="1:3" ht="18.75" customHeight="1" x14ac:dyDescent="0.25">
      <c r="A35" s="26" t="s">
        <v>38</v>
      </c>
      <c r="B35" s="34">
        <v>2</v>
      </c>
      <c r="C35" s="28">
        <f>100/D3*B35</f>
        <v>9.0909090909090917</v>
      </c>
    </row>
    <row r="36" spans="1:3" ht="18.75" x14ac:dyDescent="0.25">
      <c r="A36" s="221" t="s">
        <v>39</v>
      </c>
      <c r="B36" s="86">
        <f>SUM(B37:B38)</f>
        <v>22</v>
      </c>
      <c r="C36" s="87" t="str">
        <f>IF(B36=D3,"ПРАВИЛЬНО","НЕПРАВИЛЬНО")</f>
        <v>ПРАВИЛЬНО</v>
      </c>
    </row>
    <row r="37" spans="1:3" ht="18.75" customHeight="1" x14ac:dyDescent="0.25">
      <c r="A37" s="26" t="s">
        <v>40</v>
      </c>
      <c r="B37" s="34">
        <v>9</v>
      </c>
      <c r="C37" s="28">
        <f>100/D3*B37</f>
        <v>40.909090909090914</v>
      </c>
    </row>
    <row r="38" spans="1:3" ht="18.75" customHeight="1" x14ac:dyDescent="0.25">
      <c r="A38" s="26" t="s">
        <v>41</v>
      </c>
      <c r="B38" s="34">
        <v>13</v>
      </c>
      <c r="C38" s="28">
        <f>100/D3*B38</f>
        <v>59.090909090909093</v>
      </c>
    </row>
    <row r="39" spans="1:3" ht="18.75" x14ac:dyDescent="0.3">
      <c r="A39" s="20"/>
      <c r="B39" s="22"/>
      <c r="C39" s="23"/>
    </row>
  </sheetData>
  <sheetProtection password="DF93" sheet="1" objects="1" scenarios="1"/>
  <mergeCells count="1">
    <mergeCell ref="A1:C1"/>
  </mergeCells>
  <conditionalFormatting sqref="E13">
    <cfRule type="cellIs" dxfId="0" priority="1"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SheetLayoutView="100" workbookViewId="0">
      <selection activeCell="D5" sqref="D5"/>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23.25" customHeight="1" x14ac:dyDescent="0.3">
      <c r="A1" s="356" t="s">
        <v>134</v>
      </c>
      <c r="B1" s="356"/>
      <c r="C1" s="356"/>
      <c r="D1" s="356"/>
      <c r="E1" s="356"/>
      <c r="F1" s="356"/>
    </row>
    <row r="2" spans="1:6" ht="98.25" customHeight="1" x14ac:dyDescent="0.25">
      <c r="A2" s="214" t="s">
        <v>136</v>
      </c>
      <c r="B2" s="214" t="s">
        <v>137</v>
      </c>
      <c r="C2" s="214" t="s">
        <v>135</v>
      </c>
      <c r="D2" s="214" t="s">
        <v>136</v>
      </c>
      <c r="E2" s="214" t="s">
        <v>137</v>
      </c>
      <c r="F2" s="214" t="s">
        <v>135</v>
      </c>
    </row>
    <row r="3" spans="1:6" ht="37.5" x14ac:dyDescent="0.25">
      <c r="A3" s="74" t="s">
        <v>138</v>
      </c>
      <c r="B3" s="32">
        <f>SUM(B4:B24)</f>
        <v>8</v>
      </c>
      <c r="C3" s="102"/>
      <c r="D3" s="74" t="s">
        <v>139</v>
      </c>
      <c r="E3" s="32">
        <f>SUM(E4:E24)</f>
        <v>0</v>
      </c>
      <c r="F3" s="102"/>
    </row>
    <row r="4" spans="1:6" ht="37.5" x14ac:dyDescent="0.25">
      <c r="A4" s="226" t="s">
        <v>520</v>
      </c>
      <c r="B4" s="248">
        <v>2</v>
      </c>
      <c r="C4" s="249" t="s">
        <v>521</v>
      </c>
      <c r="D4" s="76"/>
      <c r="E4" s="19"/>
      <c r="F4" s="66"/>
    </row>
    <row r="5" spans="1:6" ht="163.5" customHeight="1" x14ac:dyDescent="0.25">
      <c r="A5" s="255" t="s">
        <v>522</v>
      </c>
      <c r="B5" s="248">
        <v>3</v>
      </c>
      <c r="C5" s="249" t="s">
        <v>521</v>
      </c>
      <c r="D5" s="75"/>
      <c r="E5" s="19"/>
      <c r="F5" s="66"/>
    </row>
    <row r="6" spans="1:6" ht="75" x14ac:dyDescent="0.25">
      <c r="A6" s="255" t="s">
        <v>523</v>
      </c>
      <c r="B6" s="248">
        <v>3</v>
      </c>
      <c r="C6" s="249" t="s">
        <v>524</v>
      </c>
      <c r="D6" s="75"/>
      <c r="E6" s="19"/>
      <c r="F6" s="66"/>
    </row>
    <row r="7" spans="1:6" ht="18.75" x14ac:dyDescent="0.25">
      <c r="A7" s="75"/>
      <c r="B7" s="19">
        <v>0</v>
      </c>
      <c r="C7" s="100"/>
      <c r="D7" s="75"/>
      <c r="E7" s="19"/>
      <c r="F7" s="66"/>
    </row>
    <row r="8" spans="1:6" ht="18.75" x14ac:dyDescent="0.25">
      <c r="A8" s="75"/>
      <c r="B8" s="19">
        <v>0</v>
      </c>
      <c r="C8" s="100"/>
      <c r="D8" s="75"/>
      <c r="E8" s="19"/>
      <c r="F8" s="66"/>
    </row>
    <row r="9" spans="1:6" ht="18.75" x14ac:dyDescent="0.25">
      <c r="A9" s="75"/>
      <c r="B9" s="19">
        <v>0</v>
      </c>
      <c r="C9" s="100"/>
      <c r="D9" s="75"/>
      <c r="E9" s="19"/>
      <c r="F9" s="66"/>
    </row>
    <row r="10" spans="1:6" ht="18.75" x14ac:dyDescent="0.25">
      <c r="A10" s="75"/>
      <c r="B10" s="19"/>
      <c r="C10" s="66"/>
      <c r="D10" s="75"/>
      <c r="E10" s="19"/>
      <c r="F10" s="66"/>
    </row>
    <row r="11" spans="1:6" ht="18.75" x14ac:dyDescent="0.25">
      <c r="A11" s="75"/>
      <c r="B11" s="19"/>
      <c r="C11" s="66"/>
      <c r="D11" s="75"/>
      <c r="E11" s="19"/>
      <c r="F11" s="66"/>
    </row>
    <row r="12" spans="1:6" ht="18.75" x14ac:dyDescent="0.25">
      <c r="A12" s="75"/>
      <c r="B12" s="19"/>
      <c r="C12" s="66"/>
      <c r="D12" s="75"/>
      <c r="E12" s="19"/>
      <c r="F12" s="66"/>
    </row>
    <row r="13" spans="1:6" ht="18.75" x14ac:dyDescent="0.25">
      <c r="A13" s="75"/>
      <c r="B13" s="19"/>
      <c r="C13" s="66"/>
      <c r="D13" s="75"/>
      <c r="E13" s="19"/>
      <c r="F13" s="66"/>
    </row>
    <row r="14" spans="1:6" ht="18.75" x14ac:dyDescent="0.25">
      <c r="A14" s="75"/>
      <c r="B14" s="19"/>
      <c r="C14" s="66"/>
      <c r="D14" s="75"/>
      <c r="E14" s="19"/>
      <c r="F14" s="66"/>
    </row>
    <row r="15" spans="1:6" ht="18.75" x14ac:dyDescent="0.25">
      <c r="A15" s="75"/>
      <c r="B15" s="19"/>
      <c r="C15" s="66"/>
      <c r="D15" s="75"/>
      <c r="E15" s="19"/>
      <c r="F15" s="66"/>
    </row>
    <row r="16" spans="1:6" ht="18.75" x14ac:dyDescent="0.25">
      <c r="A16" s="75"/>
      <c r="B16" s="19"/>
      <c r="C16" s="66"/>
      <c r="D16" s="75"/>
      <c r="E16" s="19"/>
      <c r="F16" s="66"/>
    </row>
    <row r="17" spans="1:6" ht="18.75" x14ac:dyDescent="0.25">
      <c r="A17" s="75"/>
      <c r="B17" s="19"/>
      <c r="C17" s="66"/>
      <c r="D17" s="75"/>
      <c r="E17" s="19"/>
      <c r="F17" s="66"/>
    </row>
    <row r="18" spans="1:6" ht="18.75" x14ac:dyDescent="0.25">
      <c r="A18" s="75"/>
      <c r="B18" s="19"/>
      <c r="C18" s="66"/>
      <c r="D18" s="75"/>
      <c r="E18" s="19"/>
      <c r="F18" s="66"/>
    </row>
    <row r="19" spans="1:6" ht="18.75" x14ac:dyDescent="0.25">
      <c r="A19" s="75"/>
      <c r="B19" s="19"/>
      <c r="C19" s="66"/>
      <c r="D19" s="75"/>
      <c r="E19" s="19"/>
      <c r="F19" s="66"/>
    </row>
    <row r="20" spans="1:6" ht="18.75" x14ac:dyDescent="0.25">
      <c r="A20" s="75"/>
      <c r="B20" s="19"/>
      <c r="C20" s="66"/>
      <c r="D20" s="75"/>
      <c r="E20" s="19"/>
      <c r="F20" s="66"/>
    </row>
    <row r="21" spans="1:6" ht="18.75" x14ac:dyDescent="0.25">
      <c r="A21" s="75"/>
      <c r="B21" s="19"/>
      <c r="C21" s="66"/>
      <c r="D21" s="75"/>
      <c r="E21" s="19"/>
      <c r="F21" s="66"/>
    </row>
    <row r="22" spans="1:6" ht="18.75" x14ac:dyDescent="0.25">
      <c r="A22" s="75"/>
      <c r="B22" s="19"/>
      <c r="C22" s="66"/>
      <c r="D22" s="75"/>
      <c r="E22" s="19"/>
      <c r="F22" s="66"/>
    </row>
    <row r="23" spans="1:6" ht="18.75" x14ac:dyDescent="0.25">
      <c r="A23" s="75"/>
      <c r="B23" s="19"/>
      <c r="C23" s="66"/>
      <c r="D23" s="75"/>
      <c r="E23" s="19"/>
      <c r="F23" s="66"/>
    </row>
    <row r="24" spans="1:6" ht="18.75" x14ac:dyDescent="0.25">
      <c r="A24" s="75"/>
      <c r="B24" s="19"/>
      <c r="C24" s="66"/>
      <c r="D24" s="75"/>
      <c r="E24" s="19"/>
      <c r="F24" s="66"/>
    </row>
  </sheetData>
  <sheetProtection sort="0" autoFilter="0" pivotTables="0"/>
  <mergeCells count="1">
    <mergeCell ref="A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0" zoomScaleNormal="80" workbookViewId="0">
      <selection activeCell="G7" sqref="G7"/>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225</v>
      </c>
      <c r="B1" s="1"/>
      <c r="C1" s="1"/>
      <c r="D1" s="1"/>
    </row>
    <row r="2" spans="1:6" ht="18.75" x14ac:dyDescent="0.3">
      <c r="A2" s="2" t="s">
        <v>245</v>
      </c>
    </row>
    <row r="3" spans="1:6" ht="51" customHeight="1" x14ac:dyDescent="0.3">
      <c r="A3" s="126">
        <v>1</v>
      </c>
      <c r="B3" s="164" t="s">
        <v>255</v>
      </c>
      <c r="C3" s="117"/>
      <c r="D3" s="117"/>
      <c r="E3" s="118"/>
      <c r="F3" s="124" t="s">
        <v>268</v>
      </c>
    </row>
    <row r="4" spans="1:6" ht="63" customHeight="1" x14ac:dyDescent="0.3">
      <c r="A4" s="127">
        <v>2</v>
      </c>
      <c r="B4" s="123" t="s">
        <v>226</v>
      </c>
      <c r="C4" s="119"/>
      <c r="D4" s="119"/>
      <c r="E4" s="120"/>
      <c r="F4" s="125" t="s">
        <v>269</v>
      </c>
    </row>
    <row r="5" spans="1:6" ht="88.5" customHeight="1" x14ac:dyDescent="0.3">
      <c r="A5" s="126">
        <v>4</v>
      </c>
      <c r="B5" s="124" t="s">
        <v>253</v>
      </c>
      <c r="C5" s="117"/>
      <c r="D5" s="121"/>
      <c r="E5" s="118"/>
      <c r="F5" s="124" t="s">
        <v>270</v>
      </c>
    </row>
    <row r="6" spans="1:6" ht="37.5" customHeight="1" x14ac:dyDescent="0.3">
      <c r="A6" s="126">
        <v>5</v>
      </c>
      <c r="B6" s="122" t="s">
        <v>256</v>
      </c>
      <c r="C6" s="117"/>
      <c r="D6" s="117"/>
      <c r="E6" s="118"/>
      <c r="F6" s="124" t="s">
        <v>271</v>
      </c>
    </row>
    <row r="7" spans="1:6" ht="106.5" customHeight="1" x14ac:dyDescent="0.3">
      <c r="A7" s="126">
        <v>6</v>
      </c>
      <c r="B7" s="124" t="s">
        <v>254</v>
      </c>
      <c r="C7" s="117"/>
      <c r="D7" s="117"/>
      <c r="E7" s="118"/>
      <c r="F7" s="124" t="s">
        <v>272</v>
      </c>
    </row>
    <row r="8" spans="1:6" ht="140.25" customHeight="1" x14ac:dyDescent="0.3">
      <c r="A8" s="126">
        <v>7</v>
      </c>
      <c r="B8" s="124" t="s">
        <v>249</v>
      </c>
      <c r="C8" s="117"/>
      <c r="D8" s="117"/>
      <c r="E8" s="118"/>
      <c r="F8" s="124" t="s">
        <v>273</v>
      </c>
    </row>
    <row r="9" spans="1:6" ht="113.25" customHeight="1" x14ac:dyDescent="0.3">
      <c r="A9" s="126">
        <v>8</v>
      </c>
      <c r="B9" s="124" t="s">
        <v>250</v>
      </c>
      <c r="C9" s="117"/>
      <c r="D9" s="117"/>
      <c r="E9" s="118"/>
      <c r="F9" s="124">
        <v>279.5</v>
      </c>
    </row>
    <row r="10" spans="1:6" ht="114.75" customHeight="1" x14ac:dyDescent="0.3">
      <c r="A10" s="126">
        <v>9</v>
      </c>
      <c r="B10" s="124" t="s">
        <v>248</v>
      </c>
      <c r="C10" s="117"/>
      <c r="D10" s="117"/>
      <c r="E10" s="118"/>
      <c r="F10" s="124">
        <v>8</v>
      </c>
    </row>
    <row r="11" spans="1:6" ht="88.5" customHeight="1" x14ac:dyDescent="0.3">
      <c r="A11" s="126">
        <v>10</v>
      </c>
      <c r="B11" s="124" t="s">
        <v>252</v>
      </c>
      <c r="C11" s="117"/>
      <c r="D11" s="117"/>
      <c r="E11" s="118"/>
      <c r="F11" s="124">
        <v>30</v>
      </c>
    </row>
    <row r="12" spans="1:6" ht="135" customHeight="1" x14ac:dyDescent="0.3">
      <c r="A12" s="126">
        <v>11</v>
      </c>
      <c r="B12" s="124" t="s">
        <v>251</v>
      </c>
      <c r="C12" s="117"/>
      <c r="D12" s="117"/>
      <c r="E12" s="118"/>
      <c r="F12" s="185" t="s">
        <v>274</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SheetLayoutView="100" workbookViewId="0">
      <selection activeCell="D16" sqref="D16"/>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57" t="s">
        <v>48</v>
      </c>
      <c r="B1" s="357"/>
      <c r="C1" s="357"/>
      <c r="D1" s="357"/>
      <c r="E1" s="357"/>
    </row>
    <row r="2" spans="1:5" ht="18.75" x14ac:dyDescent="0.25">
      <c r="A2" s="306" t="s">
        <v>49</v>
      </c>
      <c r="B2" s="358" t="s">
        <v>50</v>
      </c>
      <c r="C2" s="358"/>
      <c r="D2" s="358"/>
      <c r="E2" s="358"/>
    </row>
    <row r="3" spans="1:5" ht="57.75" customHeight="1" x14ac:dyDescent="0.25">
      <c r="A3" s="306"/>
      <c r="B3" s="217" t="s">
        <v>51</v>
      </c>
      <c r="C3" s="217" t="s">
        <v>54</v>
      </c>
      <c r="D3" s="216" t="s">
        <v>53</v>
      </c>
      <c r="E3" s="218" t="s">
        <v>52</v>
      </c>
    </row>
    <row r="4" spans="1:5" ht="18.75" x14ac:dyDescent="0.25">
      <c r="A4" s="27" t="s">
        <v>79</v>
      </c>
      <c r="B4" s="19">
        <v>0</v>
      </c>
      <c r="C4" s="81">
        <v>0</v>
      </c>
      <c r="D4" s="104">
        <v>0</v>
      </c>
      <c r="E4" s="104">
        <v>0</v>
      </c>
    </row>
    <row r="5" spans="1:5" ht="18.75" x14ac:dyDescent="0.25">
      <c r="A5" s="30" t="s">
        <v>83</v>
      </c>
      <c r="B5" s="21">
        <v>0</v>
      </c>
      <c r="C5" s="81">
        <v>0</v>
      </c>
      <c r="D5" s="104">
        <v>0</v>
      </c>
      <c r="E5" s="104">
        <v>0</v>
      </c>
    </row>
    <row r="6" spans="1:5" ht="18.75" x14ac:dyDescent="0.25">
      <c r="A6" s="49" t="s">
        <v>201</v>
      </c>
      <c r="B6" s="81">
        <v>0</v>
      </c>
      <c r="C6" s="81">
        <v>0</v>
      </c>
      <c r="D6" s="104">
        <v>0</v>
      </c>
      <c r="E6" s="104">
        <v>0</v>
      </c>
    </row>
    <row r="7" spans="1:5" ht="18.75" x14ac:dyDescent="0.25">
      <c r="A7" s="49" t="s">
        <v>80</v>
      </c>
      <c r="B7" s="81">
        <v>0</v>
      </c>
      <c r="C7" s="81">
        <v>0</v>
      </c>
      <c r="D7" s="104">
        <v>0</v>
      </c>
      <c r="E7" s="104">
        <v>0</v>
      </c>
    </row>
    <row r="8" spans="1:5" ht="18.75" x14ac:dyDescent="0.25">
      <c r="A8" s="30" t="s">
        <v>209</v>
      </c>
      <c r="B8" s="21">
        <v>0</v>
      </c>
      <c r="C8" s="81">
        <v>0</v>
      </c>
      <c r="D8" s="104">
        <v>0</v>
      </c>
      <c r="E8" s="80">
        <v>0</v>
      </c>
    </row>
    <row r="9" spans="1:5" ht="18.75" x14ac:dyDescent="0.25">
      <c r="A9" s="49" t="s">
        <v>84</v>
      </c>
      <c r="B9" s="104">
        <v>1</v>
      </c>
      <c r="C9" s="81">
        <v>0</v>
      </c>
      <c r="D9" s="104">
        <v>0</v>
      </c>
      <c r="E9" s="104">
        <v>0</v>
      </c>
    </row>
    <row r="10" spans="1:5" ht="18.75" x14ac:dyDescent="0.25">
      <c r="A10" s="49" t="s">
        <v>82</v>
      </c>
      <c r="B10" s="81">
        <v>0</v>
      </c>
      <c r="C10" s="81">
        <v>0</v>
      </c>
      <c r="D10" s="104">
        <v>0</v>
      </c>
      <c r="E10" s="104">
        <v>0</v>
      </c>
    </row>
    <row r="11" spans="1:5" ht="18.75" x14ac:dyDescent="0.25">
      <c r="A11" s="49" t="s">
        <v>86</v>
      </c>
      <c r="B11" s="81">
        <v>0</v>
      </c>
      <c r="C11" s="81">
        <v>0</v>
      </c>
      <c r="D11" s="104">
        <v>0</v>
      </c>
      <c r="E11" s="104">
        <v>0</v>
      </c>
    </row>
    <row r="12" spans="1:5" ht="18.75" x14ac:dyDescent="0.25">
      <c r="A12" s="49" t="s">
        <v>87</v>
      </c>
      <c r="B12" s="81">
        <v>0</v>
      </c>
      <c r="C12" s="81">
        <v>0</v>
      </c>
      <c r="D12" s="104">
        <v>0</v>
      </c>
      <c r="E12" s="104">
        <v>0</v>
      </c>
    </row>
    <row r="13" spans="1:5" ht="18.75" x14ac:dyDescent="0.25">
      <c r="A13" s="49" t="s">
        <v>202</v>
      </c>
      <c r="B13" s="81">
        <v>0</v>
      </c>
      <c r="C13" s="81">
        <v>0</v>
      </c>
      <c r="D13" s="104">
        <v>0</v>
      </c>
      <c r="E13" s="104">
        <v>0</v>
      </c>
    </row>
    <row r="14" spans="1:5" ht="37.5" x14ac:dyDescent="0.25">
      <c r="A14" s="30" t="s">
        <v>203</v>
      </c>
      <c r="B14" s="81">
        <v>0</v>
      </c>
      <c r="C14" s="81">
        <v>0</v>
      </c>
      <c r="D14" s="104">
        <v>0</v>
      </c>
      <c r="E14" s="104">
        <v>0</v>
      </c>
    </row>
    <row r="15" spans="1:5" ht="18.75" x14ac:dyDescent="0.25">
      <c r="A15" s="65" t="s">
        <v>81</v>
      </c>
      <c r="B15" s="104">
        <v>0</v>
      </c>
      <c r="C15" s="81">
        <v>1</v>
      </c>
      <c r="D15" s="104">
        <v>1</v>
      </c>
      <c r="E15" s="104">
        <v>0</v>
      </c>
    </row>
    <row r="16" spans="1:5" ht="18.75" x14ac:dyDescent="0.25">
      <c r="A16" s="49" t="s">
        <v>85</v>
      </c>
      <c r="B16" s="81">
        <v>0</v>
      </c>
      <c r="C16" s="81">
        <v>0</v>
      </c>
      <c r="D16" s="104">
        <v>0</v>
      </c>
      <c r="E16" s="104">
        <v>0</v>
      </c>
    </row>
    <row r="17" spans="1:5" ht="18.75" x14ac:dyDescent="0.25">
      <c r="A17" s="222" t="s">
        <v>88</v>
      </c>
      <c r="B17" s="82">
        <f>B4+B5+B6+B7+B8+B9+B10+B11+B12+B13+B14+B15+B16</f>
        <v>1</v>
      </c>
      <c r="C17" s="32">
        <f>C4+C5+C6+C7+C8+C9+C10+C11+C12+C13+C14+C15+C16</f>
        <v>1</v>
      </c>
      <c r="D17" s="32">
        <f>D4+D5+D6+D7+D8+D9+D10+D11+D12+D13+D14+D15+D16</f>
        <v>1</v>
      </c>
      <c r="E17" s="32">
        <f>E4+E5+E6+E7+E8+E9+E10+E11+E12+E13+E14+E15+E16</f>
        <v>0</v>
      </c>
    </row>
    <row r="18" spans="1:5" ht="18.75" x14ac:dyDescent="0.3">
      <c r="A18" s="20"/>
      <c r="B18" s="20"/>
      <c r="C18" s="20"/>
      <c r="D18" s="20"/>
      <c r="E18" s="20"/>
    </row>
  </sheetData>
  <mergeCells count="3">
    <mergeCell ref="A1:E1"/>
    <mergeCell ref="A2:A3"/>
    <mergeCell ref="B2:E2"/>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SheetLayoutView="100" workbookViewId="0">
      <selection activeCell="G9" sqref="G9:G10"/>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295" t="s">
        <v>89</v>
      </c>
      <c r="B1" s="295"/>
      <c r="C1" s="295"/>
      <c r="D1" s="295"/>
      <c r="E1" s="295"/>
      <c r="F1" s="295"/>
      <c r="G1" s="295"/>
      <c r="H1" s="295"/>
    </row>
    <row r="2" spans="1:9" s="4" customFormat="1" ht="18.75" x14ac:dyDescent="0.3">
      <c r="A2" s="37" t="s">
        <v>75</v>
      </c>
      <c r="B2" s="37"/>
      <c r="C2" s="37"/>
      <c r="D2" s="37"/>
      <c r="E2" s="37"/>
      <c r="F2" s="37"/>
      <c r="G2" s="37"/>
      <c r="H2" s="37"/>
    </row>
    <row r="3" spans="1:9" s="1" customFormat="1" ht="21" customHeight="1" x14ac:dyDescent="0.3">
      <c r="A3" s="296" t="s">
        <v>62</v>
      </c>
      <c r="B3" s="299" t="s">
        <v>78</v>
      </c>
      <c r="C3" s="302" t="s">
        <v>193</v>
      </c>
      <c r="D3" s="303"/>
      <c r="E3" s="302" t="s">
        <v>211</v>
      </c>
      <c r="F3" s="303"/>
      <c r="G3" s="306" t="s">
        <v>0</v>
      </c>
      <c r="H3" s="306"/>
    </row>
    <row r="4" spans="1:9" s="1" customFormat="1" ht="54" customHeight="1" x14ac:dyDescent="0.3">
      <c r="A4" s="297"/>
      <c r="B4" s="300"/>
      <c r="C4" s="304"/>
      <c r="D4" s="305"/>
      <c r="E4" s="304"/>
      <c r="F4" s="301"/>
      <c r="G4" s="306" t="s">
        <v>194</v>
      </c>
      <c r="H4" s="306" t="s">
        <v>212</v>
      </c>
    </row>
    <row r="5" spans="1:9" s="1" customFormat="1" ht="18.75" hidden="1" customHeight="1" x14ac:dyDescent="0.3">
      <c r="A5" s="297"/>
      <c r="B5" s="300"/>
      <c r="C5" s="38"/>
      <c r="D5" s="38"/>
      <c r="E5" s="38"/>
      <c r="F5" s="39"/>
      <c r="G5" s="306"/>
      <c r="H5" s="306"/>
    </row>
    <row r="6" spans="1:9" s="1" customFormat="1" ht="21.75" customHeight="1" x14ac:dyDescent="0.3">
      <c r="A6" s="298"/>
      <c r="B6" s="301"/>
      <c r="C6" s="218" t="s">
        <v>59</v>
      </c>
      <c r="D6" s="218" t="s">
        <v>90</v>
      </c>
      <c r="E6" s="218" t="s">
        <v>59</v>
      </c>
      <c r="F6" s="221" t="s">
        <v>90</v>
      </c>
      <c r="G6" s="306"/>
      <c r="H6" s="306"/>
    </row>
    <row r="7" spans="1:9" s="1" customFormat="1" ht="39" customHeight="1" x14ac:dyDescent="0.3">
      <c r="A7" s="40">
        <v>1</v>
      </c>
      <c r="B7" s="41" t="s">
        <v>60</v>
      </c>
      <c r="C7" s="233">
        <v>1</v>
      </c>
      <c r="D7" s="233">
        <v>2</v>
      </c>
      <c r="E7" s="233">
        <v>25</v>
      </c>
      <c r="F7" s="233">
        <v>44</v>
      </c>
      <c r="G7" s="233">
        <v>0</v>
      </c>
      <c r="H7" s="233">
        <v>0</v>
      </c>
    </row>
    <row r="8" spans="1:9" s="1" customFormat="1" ht="39" customHeight="1" x14ac:dyDescent="0.3">
      <c r="A8" s="40">
        <v>2</v>
      </c>
      <c r="B8" s="41" t="s">
        <v>61</v>
      </c>
      <c r="C8" s="233">
        <v>3</v>
      </c>
      <c r="D8" s="233">
        <v>3</v>
      </c>
      <c r="E8" s="233">
        <v>53</v>
      </c>
      <c r="F8" s="233">
        <v>61</v>
      </c>
      <c r="G8" s="233">
        <v>0</v>
      </c>
      <c r="H8" s="233">
        <v>0</v>
      </c>
    </row>
    <row r="9" spans="1:9" s="1" customFormat="1" ht="19.5" customHeight="1" x14ac:dyDescent="0.3">
      <c r="A9" s="312">
        <v>3</v>
      </c>
      <c r="B9" s="97" t="s">
        <v>69</v>
      </c>
      <c r="C9" s="314"/>
      <c r="D9" s="314"/>
      <c r="E9" s="316"/>
      <c r="F9" s="317"/>
      <c r="G9" s="314">
        <v>0</v>
      </c>
      <c r="H9" s="95"/>
    </row>
    <row r="10" spans="1:9" s="1" customFormat="1" ht="18.75" customHeight="1" x14ac:dyDescent="0.3">
      <c r="A10" s="313"/>
      <c r="B10" s="97" t="s">
        <v>92</v>
      </c>
      <c r="C10" s="315"/>
      <c r="D10" s="315"/>
      <c r="E10" s="233"/>
      <c r="F10" s="233"/>
      <c r="G10" s="315"/>
      <c r="H10" s="233">
        <v>0</v>
      </c>
    </row>
    <row r="11" spans="1:9" s="1" customFormat="1" ht="56.25" customHeight="1" x14ac:dyDescent="0.3">
      <c r="A11" s="40">
        <v>4</v>
      </c>
      <c r="B11" s="42" t="s">
        <v>70</v>
      </c>
      <c r="C11" s="233"/>
      <c r="D11" s="233"/>
      <c r="E11" s="233"/>
      <c r="F11" s="233"/>
      <c r="G11" s="219">
        <v>0</v>
      </c>
      <c r="H11" s="219">
        <v>0</v>
      </c>
    </row>
    <row r="12" spans="1:9" s="1" customFormat="1" ht="56.25" x14ac:dyDescent="0.3">
      <c r="A12" s="40">
        <v>5</v>
      </c>
      <c r="B12" s="41" t="s">
        <v>71</v>
      </c>
      <c r="C12" s="233">
        <v>5</v>
      </c>
      <c r="D12" s="233">
        <v>5</v>
      </c>
      <c r="E12" s="233">
        <v>99</v>
      </c>
      <c r="F12" s="233">
        <v>128</v>
      </c>
      <c r="G12" s="219">
        <v>0</v>
      </c>
      <c r="H12" s="219">
        <v>0</v>
      </c>
    </row>
    <row r="13" spans="1:9" s="1" customFormat="1" ht="39" customHeight="1" x14ac:dyDescent="0.3">
      <c r="A13" s="40">
        <v>6</v>
      </c>
      <c r="B13" s="42" t="s">
        <v>72</v>
      </c>
      <c r="C13" s="233"/>
      <c r="D13" s="233"/>
      <c r="E13" s="233"/>
      <c r="F13" s="233"/>
      <c r="G13" s="219">
        <v>0</v>
      </c>
      <c r="H13" s="219">
        <v>0</v>
      </c>
    </row>
    <row r="14" spans="1:9" s="2" customFormat="1" ht="39" customHeight="1" x14ac:dyDescent="0.3">
      <c r="A14" s="318" t="s">
        <v>91</v>
      </c>
      <c r="B14" s="319"/>
      <c r="C14" s="322"/>
      <c r="D14" s="322"/>
      <c r="E14" s="43">
        <v>177</v>
      </c>
      <c r="F14" s="43">
        <v>233</v>
      </c>
      <c r="G14" s="322">
        <f>G7+G8+G9+G11+G12+G13</f>
        <v>0</v>
      </c>
      <c r="H14" s="43"/>
      <c r="I14" s="108"/>
    </row>
    <row r="15" spans="1:9" ht="39" customHeight="1" x14ac:dyDescent="0.25">
      <c r="A15" s="320"/>
      <c r="B15" s="321"/>
      <c r="C15" s="323"/>
      <c r="D15" s="323"/>
      <c r="E15" s="44">
        <v>0</v>
      </c>
      <c r="F15" s="44">
        <v>0</v>
      </c>
      <c r="G15" s="323"/>
      <c r="H15" s="44"/>
    </row>
    <row r="16" spans="1:9" ht="18.75" x14ac:dyDescent="0.3">
      <c r="A16" s="307" t="s">
        <v>210</v>
      </c>
      <c r="B16" s="308"/>
      <c r="C16" s="309">
        <f>F14</f>
        <v>233</v>
      </c>
      <c r="D16" s="310"/>
      <c r="E16" s="310"/>
      <c r="F16" s="310"/>
      <c r="G16" s="310"/>
      <c r="H16" s="311"/>
      <c r="I16" s="105">
        <f>F14+F15</f>
        <v>233</v>
      </c>
    </row>
    <row r="17" spans="8:32" s="3" customFormat="1" x14ac:dyDescent="0.25"/>
    <row r="18" spans="8:32" s="3" customFormat="1" ht="15" customHeight="1" x14ac:dyDescent="0.3">
      <c r="I18" s="8"/>
      <c r="J18" s="8"/>
      <c r="K18" s="8"/>
      <c r="L18" s="8"/>
      <c r="M18" s="8"/>
      <c r="N18" s="8"/>
      <c r="O18" s="8"/>
      <c r="P18" s="8"/>
      <c r="Q18" s="8"/>
      <c r="R18" s="9"/>
      <c r="S18" s="9"/>
      <c r="T18" s="9"/>
      <c r="U18" s="9"/>
      <c r="V18" s="9"/>
      <c r="W18" s="9"/>
      <c r="X18" s="9"/>
      <c r="Y18" s="9"/>
      <c r="Z18" s="9"/>
      <c r="AA18" s="9"/>
      <c r="AB18" s="9"/>
      <c r="AC18" s="9"/>
      <c r="AD18" s="9"/>
      <c r="AE18" s="9"/>
      <c r="AF18" s="9"/>
    </row>
    <row r="19" spans="8:32" s="3" customFormat="1" ht="15" customHeight="1" x14ac:dyDescent="0.3">
      <c r="I19" s="8"/>
      <c r="J19" s="8"/>
      <c r="K19" s="8"/>
      <c r="L19" s="8"/>
      <c r="M19" s="8"/>
      <c r="N19" s="8"/>
      <c r="O19" s="8"/>
      <c r="P19" s="8"/>
      <c r="Q19" s="8"/>
      <c r="R19" s="9"/>
      <c r="S19" s="9"/>
      <c r="T19" s="9"/>
      <c r="U19" s="9"/>
      <c r="V19" s="9"/>
      <c r="W19" s="9"/>
      <c r="X19" s="9"/>
      <c r="Y19" s="9"/>
      <c r="Z19" s="9"/>
      <c r="AA19" s="9"/>
      <c r="AB19" s="9"/>
      <c r="AC19" s="9"/>
      <c r="AD19" s="9"/>
      <c r="AE19" s="9"/>
      <c r="AF19" s="9"/>
    </row>
    <row r="20" spans="8:32" s="3" customFormat="1" ht="18.75" x14ac:dyDescent="0.3">
      <c r="I20" s="10"/>
      <c r="J20" s="11"/>
      <c r="K20" s="12"/>
      <c r="L20" s="11"/>
      <c r="M20" s="11"/>
      <c r="N20" s="11"/>
      <c r="O20" s="13"/>
      <c r="P20" s="11"/>
      <c r="Q20" s="11"/>
      <c r="R20" s="12"/>
      <c r="S20" s="11"/>
      <c r="T20" s="11"/>
      <c r="U20" s="14"/>
      <c r="V20" s="12"/>
      <c r="W20" s="15"/>
      <c r="X20" s="11"/>
      <c r="Y20" s="12"/>
      <c r="Z20" s="11"/>
      <c r="AA20" s="11"/>
      <c r="AB20" s="12"/>
      <c r="AC20" s="9"/>
      <c r="AD20" s="9"/>
      <c r="AE20" s="9"/>
      <c r="AF20" s="9"/>
    </row>
    <row r="21" spans="8:32" s="3" customFormat="1" ht="18.75" x14ac:dyDescent="0.3">
      <c r="I21" s="10"/>
      <c r="J21" s="11"/>
      <c r="K21" s="12"/>
      <c r="L21" s="11"/>
      <c r="M21" s="11"/>
      <c r="N21" s="11"/>
      <c r="O21" s="13"/>
      <c r="P21" s="11"/>
      <c r="Q21" s="11"/>
      <c r="R21" s="12"/>
      <c r="S21" s="11"/>
      <c r="T21" s="11"/>
      <c r="U21" s="14"/>
      <c r="V21" s="12"/>
      <c r="W21" s="15"/>
      <c r="X21" s="11"/>
      <c r="Y21" s="12"/>
      <c r="Z21" s="11"/>
      <c r="AA21" s="11"/>
      <c r="AB21" s="12"/>
      <c r="AC21" s="9"/>
      <c r="AD21" s="9"/>
      <c r="AE21" s="9"/>
      <c r="AF21" s="9"/>
    </row>
    <row r="22" spans="8:32" s="3" customFormat="1" ht="18.75" x14ac:dyDescent="0.3">
      <c r="I22" s="10"/>
      <c r="J22" s="11"/>
      <c r="K22" s="12"/>
      <c r="L22" s="11"/>
      <c r="M22" s="11"/>
      <c r="N22" s="11"/>
      <c r="O22" s="13"/>
      <c r="P22" s="11"/>
      <c r="Q22" s="11"/>
      <c r="R22" s="12"/>
      <c r="S22" s="11"/>
      <c r="T22" s="11"/>
      <c r="U22" s="14"/>
      <c r="V22" s="12"/>
      <c r="W22" s="15"/>
      <c r="X22" s="11"/>
      <c r="Y22" s="12"/>
      <c r="Z22" s="11"/>
      <c r="AA22" s="11"/>
      <c r="AB22" s="12"/>
      <c r="AC22" s="9"/>
      <c r="AD22" s="9"/>
      <c r="AE22" s="9"/>
      <c r="AF22" s="9"/>
    </row>
    <row r="23" spans="8:32" s="3" customFormat="1" ht="18.75" x14ac:dyDescent="0.3">
      <c r="I23" s="10"/>
      <c r="J23" s="11"/>
      <c r="K23" s="12"/>
      <c r="L23" s="11"/>
      <c r="M23" s="11"/>
      <c r="N23" s="11"/>
      <c r="O23" s="13"/>
      <c r="P23" s="11"/>
      <c r="Q23" s="11"/>
      <c r="R23" s="12"/>
      <c r="S23" s="11"/>
      <c r="T23" s="11"/>
      <c r="U23" s="14"/>
      <c r="V23" s="12"/>
      <c r="W23" s="15"/>
      <c r="X23" s="11"/>
      <c r="Y23" s="12"/>
      <c r="Z23" s="11"/>
      <c r="AA23" s="11"/>
      <c r="AB23" s="12"/>
      <c r="AC23" s="9"/>
      <c r="AD23" s="9"/>
      <c r="AE23" s="9"/>
      <c r="AF23" s="9"/>
    </row>
    <row r="24" spans="8:32" s="3" customFormat="1" ht="18.75" x14ac:dyDescent="0.3">
      <c r="I24" s="10"/>
      <c r="J24" s="11"/>
      <c r="K24" s="12"/>
      <c r="L24" s="11"/>
      <c r="M24" s="11"/>
      <c r="N24" s="11"/>
      <c r="O24" s="13"/>
      <c r="P24" s="11"/>
      <c r="Q24" s="11"/>
      <c r="R24" s="12"/>
      <c r="S24" s="11"/>
      <c r="T24" s="11"/>
      <c r="U24" s="11"/>
      <c r="V24" s="12"/>
      <c r="W24" s="15"/>
      <c r="X24" s="11"/>
      <c r="Y24" s="12"/>
      <c r="Z24" s="11"/>
      <c r="AA24" s="11"/>
      <c r="AB24" s="12"/>
      <c r="AC24" s="9"/>
      <c r="AD24" s="9"/>
      <c r="AE24" s="9"/>
      <c r="AF24" s="9"/>
    </row>
    <row r="25" spans="8:32" s="3" customFormat="1" ht="18.75" customHeight="1" x14ac:dyDescent="0.3">
      <c r="I25" s="8"/>
      <c r="J25" s="11"/>
      <c r="K25" s="12"/>
      <c r="L25" s="11"/>
      <c r="M25" s="11"/>
      <c r="N25" s="12"/>
      <c r="O25" s="13"/>
      <c r="P25" s="11"/>
      <c r="Q25" s="11"/>
      <c r="R25" s="12"/>
      <c r="S25" s="12"/>
      <c r="T25" s="11"/>
      <c r="U25" s="12"/>
      <c r="V25" s="12"/>
      <c r="W25" s="15"/>
      <c r="X25" s="11"/>
      <c r="Y25" s="12"/>
      <c r="Z25" s="11"/>
      <c r="AA25" s="12"/>
      <c r="AB25" s="12"/>
      <c r="AC25" s="9"/>
      <c r="AD25" s="9"/>
      <c r="AE25" s="9"/>
      <c r="AF25" s="9"/>
    </row>
    <row r="26" spans="8:32" s="3" customFormat="1" ht="18.75" x14ac:dyDescent="0.3">
      <c r="I26" s="10"/>
      <c r="J26" s="11"/>
      <c r="K26" s="12"/>
      <c r="L26" s="11"/>
      <c r="M26" s="11"/>
      <c r="N26" s="11"/>
      <c r="O26" s="13"/>
      <c r="P26" s="11"/>
      <c r="Q26" s="11"/>
      <c r="R26" s="12"/>
      <c r="S26" s="12"/>
      <c r="T26" s="11"/>
      <c r="U26" s="14"/>
      <c r="V26" s="12"/>
      <c r="W26" s="15"/>
      <c r="X26" s="11"/>
      <c r="Y26" s="12"/>
      <c r="Z26" s="11"/>
      <c r="AA26" s="11"/>
      <c r="AB26" s="12"/>
      <c r="AC26" s="9"/>
      <c r="AD26" s="9"/>
      <c r="AE26" s="9"/>
      <c r="AF26" s="9"/>
    </row>
    <row r="27" spans="8:32" s="3" customFormat="1" ht="18.75" x14ac:dyDescent="0.3">
      <c r="I27" s="10"/>
      <c r="J27" s="11"/>
      <c r="K27" s="12"/>
      <c r="L27" s="11"/>
      <c r="M27" s="11"/>
      <c r="N27" s="11"/>
      <c r="O27" s="13"/>
      <c r="P27" s="11"/>
      <c r="Q27" s="11"/>
      <c r="R27" s="12"/>
      <c r="S27" s="11"/>
      <c r="T27" s="11"/>
      <c r="U27" s="14"/>
      <c r="V27" s="12"/>
      <c r="W27" s="15"/>
      <c r="X27" s="11"/>
      <c r="Y27" s="12"/>
      <c r="Z27" s="11"/>
      <c r="AA27" s="11"/>
      <c r="AB27" s="12"/>
      <c r="AC27" s="9"/>
      <c r="AD27" s="9"/>
      <c r="AE27" s="9"/>
      <c r="AF27" s="9"/>
    </row>
    <row r="28" spans="8:32" ht="18.75" x14ac:dyDescent="0.3">
      <c r="I28" s="10"/>
      <c r="J28" s="11"/>
      <c r="K28" s="12"/>
      <c r="L28" s="11"/>
      <c r="M28" s="11"/>
      <c r="N28" s="11"/>
      <c r="O28" s="13"/>
      <c r="P28" s="11"/>
      <c r="Q28" s="11"/>
      <c r="R28" s="12"/>
      <c r="S28" s="11"/>
      <c r="T28" s="11"/>
      <c r="U28" s="14"/>
      <c r="V28" s="12"/>
      <c r="W28" s="15"/>
      <c r="X28" s="11"/>
      <c r="Y28" s="12"/>
      <c r="Z28" s="11"/>
      <c r="AA28" s="11"/>
      <c r="AB28" s="12"/>
      <c r="AC28" s="9"/>
      <c r="AD28" s="9"/>
      <c r="AE28" s="9"/>
      <c r="AF28" s="9"/>
    </row>
    <row r="29" spans="8:32" ht="18.75" x14ac:dyDescent="0.3">
      <c r="I29" s="16"/>
      <c r="J29" s="11"/>
      <c r="K29" s="12"/>
      <c r="L29" s="11"/>
      <c r="M29" s="11"/>
      <c r="N29" s="11"/>
      <c r="O29" s="13"/>
      <c r="P29" s="11"/>
      <c r="Q29" s="11"/>
      <c r="R29" s="12"/>
      <c r="S29" s="11"/>
      <c r="T29" s="11"/>
      <c r="U29" s="14"/>
      <c r="V29" s="12"/>
      <c r="W29" s="15"/>
      <c r="X29" s="11"/>
      <c r="Y29" s="12"/>
      <c r="Z29" s="11"/>
      <c r="AA29" s="11"/>
      <c r="AB29" s="12"/>
      <c r="AC29" s="9"/>
      <c r="AD29" s="9"/>
      <c r="AE29" s="9"/>
      <c r="AF29" s="9"/>
    </row>
    <row r="30" spans="8:32" ht="18.75" x14ac:dyDescent="0.3">
      <c r="I30" s="16"/>
      <c r="J30" s="11"/>
      <c r="K30" s="12"/>
      <c r="L30" s="11"/>
      <c r="M30" s="11"/>
      <c r="N30" s="11"/>
      <c r="O30" s="13"/>
      <c r="P30" s="11"/>
      <c r="Q30" s="11"/>
      <c r="R30" s="12"/>
      <c r="S30" s="11"/>
      <c r="T30" s="11"/>
      <c r="U30" s="14"/>
      <c r="V30" s="12"/>
      <c r="W30" s="15"/>
      <c r="X30" s="11"/>
      <c r="Y30" s="12"/>
      <c r="Z30" s="11"/>
      <c r="AA30" s="11"/>
      <c r="AB30" s="12"/>
      <c r="AC30" s="9"/>
      <c r="AD30" s="9"/>
      <c r="AE30" s="9"/>
      <c r="AF30" s="9"/>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7" customFormat="1" ht="15" customHeight="1" x14ac:dyDescent="0.25"/>
  </sheetData>
  <mergeCells count="19">
    <mergeCell ref="A16:B16"/>
    <mergeCell ref="C16:H16"/>
    <mergeCell ref="A9:A10"/>
    <mergeCell ref="C9:C10"/>
    <mergeCell ref="D9:D10"/>
    <mergeCell ref="E9:F9"/>
    <mergeCell ref="G9:G10"/>
    <mergeCell ref="A14:B15"/>
    <mergeCell ref="C14:C15"/>
    <mergeCell ref="D14:D15"/>
    <mergeCell ref="G14:G15"/>
    <mergeCell ref="A1:H1"/>
    <mergeCell ref="A3:A6"/>
    <mergeCell ref="B3:B6"/>
    <mergeCell ref="C3:D4"/>
    <mergeCell ref="E3:F4"/>
    <mergeCell ref="G3:H3"/>
    <mergeCell ref="G4:G6"/>
    <mergeCell ref="H4:H6"/>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B14" sqref="B14"/>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24" t="s">
        <v>76</v>
      </c>
      <c r="B1" s="324"/>
      <c r="C1" s="324"/>
      <c r="D1" s="6"/>
    </row>
    <row r="2" spans="1:4" ht="38.25" customHeight="1" x14ac:dyDescent="0.25">
      <c r="A2" s="218" t="s">
        <v>1</v>
      </c>
      <c r="B2" s="221" t="s">
        <v>2</v>
      </c>
      <c r="C2" s="229" t="s">
        <v>77</v>
      </c>
      <c r="D2" s="7"/>
    </row>
    <row r="3" spans="1:4" ht="18.75" x14ac:dyDescent="0.25">
      <c r="A3" s="110" t="s">
        <v>3</v>
      </c>
      <c r="B3" s="111">
        <f>SUM(B4:B8)</f>
        <v>233</v>
      </c>
      <c r="C3" s="231" t="s">
        <v>260</v>
      </c>
      <c r="D3" s="7"/>
    </row>
    <row r="4" spans="1:4" ht="18.75" customHeight="1" x14ac:dyDescent="0.25">
      <c r="A4" s="96" t="s">
        <v>4</v>
      </c>
      <c r="B4" s="98">
        <v>0</v>
      </c>
      <c r="C4" s="232">
        <f>100/'[1]Раздел 1.1'!I16*B4</f>
        <v>0</v>
      </c>
      <c r="D4" s="10"/>
    </row>
    <row r="5" spans="1:4" ht="18.75" customHeight="1" x14ac:dyDescent="0.25">
      <c r="A5" s="96" t="s">
        <v>5</v>
      </c>
      <c r="B5" s="98">
        <v>26</v>
      </c>
      <c r="C5" s="232">
        <f>100/'[1]Раздел 1.1'!I16*B5</f>
        <v>1.6883116883116882</v>
      </c>
      <c r="D5" s="10"/>
    </row>
    <row r="6" spans="1:4" ht="18.75" customHeight="1" x14ac:dyDescent="0.25">
      <c r="A6" s="96" t="s">
        <v>6</v>
      </c>
      <c r="B6" s="98">
        <v>33</v>
      </c>
      <c r="C6" s="232">
        <f>100/'[1]Раздел 1.1'!I16*B6</f>
        <v>2.1428571428571428</v>
      </c>
      <c r="D6" s="10"/>
    </row>
    <row r="7" spans="1:4" ht="18.75" customHeight="1" x14ac:dyDescent="0.25">
      <c r="A7" s="96" t="s">
        <v>73</v>
      </c>
      <c r="B7" s="98">
        <v>149</v>
      </c>
      <c r="C7" s="232">
        <f>100/'[1]Раздел 1.1'!I16*B7</f>
        <v>9.6753246753246742</v>
      </c>
      <c r="D7" s="10"/>
    </row>
    <row r="8" spans="1:4" ht="18.75" customHeight="1" x14ac:dyDescent="0.25">
      <c r="A8" s="97" t="s">
        <v>74</v>
      </c>
      <c r="B8" s="98">
        <v>25</v>
      </c>
      <c r="C8" s="232">
        <f>100/'[1]Раздел 1.1'!I16*B8</f>
        <v>1.6233766233766231</v>
      </c>
      <c r="D8" s="10"/>
    </row>
    <row r="9" spans="1:4" ht="18.75" x14ac:dyDescent="0.25">
      <c r="A9" s="110" t="s">
        <v>7</v>
      </c>
      <c r="B9" s="111">
        <v>233</v>
      </c>
      <c r="C9" s="231" t="s">
        <v>260</v>
      </c>
      <c r="D9" s="7"/>
    </row>
    <row r="10" spans="1:4" ht="18.75" customHeight="1" x14ac:dyDescent="0.25">
      <c r="A10" s="96" t="s">
        <v>8</v>
      </c>
      <c r="B10" s="98">
        <v>0</v>
      </c>
      <c r="C10" s="232">
        <f>100/'[1]Раздел 1.1'!I16*B10</f>
        <v>0</v>
      </c>
      <c r="D10" s="10"/>
    </row>
    <row r="11" spans="1:4" ht="18.75" customHeight="1" x14ac:dyDescent="0.25">
      <c r="A11" s="96" t="s">
        <v>9</v>
      </c>
      <c r="B11" s="98">
        <v>26</v>
      </c>
      <c r="C11" s="232">
        <f>100/'[1]Раздел 1.1'!I16*B11</f>
        <v>1.6883116883116882</v>
      </c>
      <c r="D11" s="10"/>
    </row>
    <row r="12" spans="1:4" ht="18.75" customHeight="1" x14ac:dyDescent="0.25">
      <c r="A12" s="96" t="s">
        <v>10</v>
      </c>
      <c r="B12" s="98">
        <v>33</v>
      </c>
      <c r="C12" s="232">
        <f>100/'[1]Раздел 1.1'!I16*B12</f>
        <v>2.1428571428571428</v>
      </c>
      <c r="D12" s="10"/>
    </row>
    <row r="13" spans="1:4" ht="18.75" customHeight="1" x14ac:dyDescent="0.25">
      <c r="A13" s="96" t="s">
        <v>11</v>
      </c>
      <c r="B13" s="98">
        <v>131</v>
      </c>
      <c r="C13" s="232">
        <f>100/'[1]Раздел 1.1'!I16*B13</f>
        <v>8.5064935064935057</v>
      </c>
      <c r="D13" s="10"/>
    </row>
    <row r="14" spans="1:4" ht="18.75" customHeight="1" x14ac:dyDescent="0.25">
      <c r="A14" s="96" t="s">
        <v>12</v>
      </c>
      <c r="B14" s="98">
        <v>43</v>
      </c>
      <c r="C14" s="232">
        <f>100/'[1]Раздел 1.1'!I16*B14</f>
        <v>2.7922077922077921</v>
      </c>
      <c r="D14" s="10"/>
    </row>
    <row r="15" spans="1:4" ht="18.75" x14ac:dyDescent="0.25">
      <c r="A15" s="96" t="s">
        <v>215</v>
      </c>
      <c r="B15" s="98">
        <v>0</v>
      </c>
      <c r="C15" s="232">
        <f>100/'[1]Раздел 1.1'!I16*B15</f>
        <v>0</v>
      </c>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view="pageBreakPreview" zoomScaleSheetLayoutView="100" workbookViewId="0">
      <selection activeCell="D36" sqref="D36"/>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46" t="s">
        <v>234</v>
      </c>
      <c r="B1" s="46"/>
      <c r="C1" s="46"/>
      <c r="D1" s="52"/>
    </row>
    <row r="2" spans="1:4" ht="117" customHeight="1" x14ac:dyDescent="0.25">
      <c r="A2" s="149" t="s">
        <v>93</v>
      </c>
      <c r="B2" s="136" t="s">
        <v>237</v>
      </c>
      <c r="C2" s="137" t="s">
        <v>95</v>
      </c>
      <c r="D2" s="137" t="s">
        <v>96</v>
      </c>
    </row>
    <row r="3" spans="1:4" ht="18.75" x14ac:dyDescent="0.25">
      <c r="A3" s="169" t="s">
        <v>257</v>
      </c>
      <c r="B3" s="151"/>
      <c r="C3" s="151"/>
      <c r="D3" s="165">
        <f>SUM(D4,D14,D19,D28,D35,D53,D57,D60)</f>
        <v>753</v>
      </c>
    </row>
    <row r="4" spans="1:4" ht="18.75" x14ac:dyDescent="0.25">
      <c r="A4" s="168" t="s">
        <v>258</v>
      </c>
      <c r="B4" s="205"/>
      <c r="C4" s="158"/>
      <c r="D4" s="159">
        <f>SUM(D5:D12)</f>
        <v>60</v>
      </c>
    </row>
    <row r="5" spans="1:4" ht="48.75" customHeight="1" x14ac:dyDescent="0.25">
      <c r="A5" s="173" t="s">
        <v>275</v>
      </c>
      <c r="B5" s="176">
        <v>43468</v>
      </c>
      <c r="C5" s="173" t="s">
        <v>265</v>
      </c>
      <c r="D5" s="150">
        <v>12</v>
      </c>
    </row>
    <row r="6" spans="1:4" ht="31.5" x14ac:dyDescent="0.25">
      <c r="A6" s="173" t="s">
        <v>276</v>
      </c>
      <c r="B6" s="176">
        <v>43472</v>
      </c>
      <c r="C6" s="173" t="s">
        <v>265</v>
      </c>
      <c r="D6" s="150">
        <v>8</v>
      </c>
    </row>
    <row r="7" spans="1:4" ht="63" x14ac:dyDescent="0.25">
      <c r="A7" s="173" t="s">
        <v>277</v>
      </c>
      <c r="B7" s="176">
        <v>43490</v>
      </c>
      <c r="C7" s="173" t="s">
        <v>265</v>
      </c>
      <c r="D7" s="150">
        <v>10</v>
      </c>
    </row>
    <row r="8" spans="1:4" ht="15.75" x14ac:dyDescent="0.25">
      <c r="A8" s="173" t="s">
        <v>278</v>
      </c>
      <c r="B8" s="176">
        <v>43520</v>
      </c>
      <c r="C8" s="173" t="s">
        <v>265</v>
      </c>
      <c r="D8" s="150">
        <v>15</v>
      </c>
    </row>
    <row r="9" spans="1:4" ht="15.75" x14ac:dyDescent="0.25">
      <c r="A9" s="173" t="s">
        <v>279</v>
      </c>
      <c r="B9" s="176">
        <v>43700</v>
      </c>
      <c r="C9" s="173" t="s">
        <v>280</v>
      </c>
      <c r="D9" s="150">
        <v>5</v>
      </c>
    </row>
    <row r="10" spans="1:4" ht="31.5" x14ac:dyDescent="0.25">
      <c r="A10" s="173" t="s">
        <v>281</v>
      </c>
      <c r="B10" s="176">
        <v>43628</v>
      </c>
      <c r="C10" s="173" t="s">
        <v>282</v>
      </c>
      <c r="D10" s="150">
        <v>10</v>
      </c>
    </row>
    <row r="11" spans="1:4" ht="15.75" x14ac:dyDescent="0.25">
      <c r="A11" s="173"/>
      <c r="B11" s="173"/>
      <c r="C11" s="173"/>
      <c r="D11" s="150">
        <v>0</v>
      </c>
    </row>
    <row r="12" spans="1:4" ht="15.75" x14ac:dyDescent="0.25">
      <c r="A12" s="173"/>
      <c r="B12" s="176"/>
      <c r="C12" s="173"/>
      <c r="D12" s="150">
        <v>0</v>
      </c>
    </row>
    <row r="13" spans="1:4" ht="15.75" x14ac:dyDescent="0.25">
      <c r="A13" s="173"/>
      <c r="B13" s="176"/>
      <c r="C13" s="173"/>
      <c r="D13" s="150"/>
    </row>
    <row r="14" spans="1:4" ht="15.75" x14ac:dyDescent="0.25">
      <c r="A14" s="208" t="s">
        <v>259</v>
      </c>
      <c r="B14" s="152"/>
      <c r="C14" s="152"/>
      <c r="D14" s="155">
        <f>SUM(D15:D18)</f>
        <v>85</v>
      </c>
    </row>
    <row r="15" spans="1:4" ht="48.75" customHeight="1" x14ac:dyDescent="0.25">
      <c r="A15" s="173" t="s">
        <v>283</v>
      </c>
      <c r="B15" s="176" t="s">
        <v>284</v>
      </c>
      <c r="C15" s="173" t="s">
        <v>265</v>
      </c>
      <c r="D15" s="150">
        <v>30</v>
      </c>
    </row>
    <row r="16" spans="1:4" ht="31.5" x14ac:dyDescent="0.25">
      <c r="A16" s="173" t="s">
        <v>285</v>
      </c>
      <c r="B16" s="176" t="s">
        <v>286</v>
      </c>
      <c r="C16" s="173" t="s">
        <v>265</v>
      </c>
      <c r="D16" s="150">
        <v>40</v>
      </c>
    </row>
    <row r="17" spans="1:4" ht="41.25" customHeight="1" x14ac:dyDescent="0.25">
      <c r="A17" s="173" t="s">
        <v>287</v>
      </c>
      <c r="B17" s="182">
        <v>43545</v>
      </c>
      <c r="C17" s="173" t="s">
        <v>265</v>
      </c>
      <c r="D17" s="150">
        <v>5</v>
      </c>
    </row>
    <row r="18" spans="1:4" ht="31.5" x14ac:dyDescent="0.25">
      <c r="A18" s="173" t="s">
        <v>288</v>
      </c>
      <c r="B18" s="173">
        <v>43551</v>
      </c>
      <c r="C18" s="173" t="s">
        <v>265</v>
      </c>
      <c r="D18" s="150">
        <v>10</v>
      </c>
    </row>
    <row r="19" spans="1:4" ht="16.5" thickBot="1" x14ac:dyDescent="0.3">
      <c r="A19" s="209" t="s">
        <v>224</v>
      </c>
      <c r="B19" s="152"/>
      <c r="C19" s="152"/>
      <c r="D19" s="155">
        <f>SUM(D20:D26)</f>
        <v>149</v>
      </c>
    </row>
    <row r="20" spans="1:4" ht="36" customHeight="1" thickBot="1" x14ac:dyDescent="0.3">
      <c r="A20" s="242" t="s">
        <v>290</v>
      </c>
      <c r="B20" s="235" t="s">
        <v>289</v>
      </c>
      <c r="C20" s="234" t="s">
        <v>291</v>
      </c>
      <c r="D20" s="235">
        <v>15</v>
      </c>
    </row>
    <row r="21" spans="1:4" ht="72" customHeight="1" thickBot="1" x14ac:dyDescent="0.3">
      <c r="A21" s="243" t="s">
        <v>293</v>
      </c>
      <c r="B21" s="238" t="s">
        <v>292</v>
      </c>
      <c r="C21" s="237" t="s">
        <v>294</v>
      </c>
      <c r="D21" s="238">
        <v>7</v>
      </c>
    </row>
    <row r="22" spans="1:4" ht="48" thickBot="1" x14ac:dyDescent="0.3">
      <c r="A22" s="236" t="s">
        <v>296</v>
      </c>
      <c r="B22" s="238" t="s">
        <v>295</v>
      </c>
      <c r="C22" s="238" t="s">
        <v>297</v>
      </c>
      <c r="D22" s="238">
        <v>60</v>
      </c>
    </row>
    <row r="23" spans="1:4" ht="15.75" thickBot="1" x14ac:dyDescent="0.3">
      <c r="A23" s="239" t="s">
        <v>299</v>
      </c>
      <c r="B23" s="240" t="s">
        <v>298</v>
      </c>
      <c r="C23" s="240" t="s">
        <v>300</v>
      </c>
      <c r="D23" s="240">
        <v>21</v>
      </c>
    </row>
    <row r="24" spans="1:4" ht="32.25" thickBot="1" x14ac:dyDescent="0.3">
      <c r="A24" s="236" t="s">
        <v>305</v>
      </c>
      <c r="B24" s="238" t="s">
        <v>304</v>
      </c>
      <c r="C24" s="238" t="s">
        <v>306</v>
      </c>
      <c r="D24" s="238">
        <v>25</v>
      </c>
    </row>
    <row r="25" spans="1:4" ht="30" customHeight="1" thickBot="1" x14ac:dyDescent="0.3">
      <c r="A25" s="239" t="s">
        <v>279</v>
      </c>
      <c r="B25" s="240" t="s">
        <v>307</v>
      </c>
      <c r="C25" s="240" t="s">
        <v>306</v>
      </c>
      <c r="D25" s="241">
        <v>21</v>
      </c>
    </row>
    <row r="26" spans="1:4" ht="31.5" customHeight="1" x14ac:dyDescent="0.25">
      <c r="A26" s="173"/>
      <c r="B26" s="173"/>
      <c r="C26" s="173"/>
      <c r="D26" s="150">
        <v>0</v>
      </c>
    </row>
    <row r="27" spans="1:4" ht="31.5" customHeight="1" x14ac:dyDescent="0.25">
      <c r="A27" s="173"/>
      <c r="B27" s="173"/>
      <c r="C27" s="173"/>
      <c r="D27" s="150"/>
    </row>
    <row r="28" spans="1:4" ht="15.75" x14ac:dyDescent="0.25">
      <c r="A28" s="210" t="s">
        <v>124</v>
      </c>
      <c r="B28" s="211"/>
      <c r="C28" s="212"/>
      <c r="D28" s="156">
        <f>SUM(D29:D34)</f>
        <v>162</v>
      </c>
    </row>
    <row r="29" spans="1:4" ht="45.75" thickBot="1" x14ac:dyDescent="0.3">
      <c r="A29" s="239" t="s">
        <v>302</v>
      </c>
      <c r="B29" s="240" t="s">
        <v>301</v>
      </c>
      <c r="C29" s="240" t="s">
        <v>303</v>
      </c>
      <c r="D29" s="240">
        <v>100</v>
      </c>
    </row>
    <row r="30" spans="1:4" ht="31.5" x14ac:dyDescent="0.25">
      <c r="A30" s="173" t="s">
        <v>308</v>
      </c>
      <c r="B30" s="176">
        <v>43556</v>
      </c>
      <c r="C30" s="176" t="s">
        <v>309</v>
      </c>
      <c r="D30" s="100">
        <v>21</v>
      </c>
    </row>
    <row r="31" spans="1:4" ht="31.5" x14ac:dyDescent="0.25">
      <c r="A31" s="173" t="s">
        <v>310</v>
      </c>
      <c r="B31" s="176">
        <v>43573</v>
      </c>
      <c r="C31" s="176" t="s">
        <v>311</v>
      </c>
      <c r="D31" s="100">
        <v>18</v>
      </c>
    </row>
    <row r="32" spans="1:4" ht="18.75" x14ac:dyDescent="0.25">
      <c r="A32" s="173" t="s">
        <v>312</v>
      </c>
      <c r="B32" s="178" t="s">
        <v>313</v>
      </c>
      <c r="C32" s="173" t="s">
        <v>314</v>
      </c>
      <c r="D32" s="100">
        <v>5</v>
      </c>
    </row>
    <row r="33" spans="1:4" ht="31.5" x14ac:dyDescent="0.25">
      <c r="A33" s="244" t="s">
        <v>315</v>
      </c>
      <c r="B33" s="178">
        <v>43527</v>
      </c>
      <c r="C33" s="173" t="s">
        <v>316</v>
      </c>
      <c r="D33" s="100">
        <v>3</v>
      </c>
    </row>
    <row r="34" spans="1:4" ht="31.5" x14ac:dyDescent="0.25">
      <c r="A34" s="244" t="s">
        <v>317</v>
      </c>
      <c r="B34" s="178">
        <v>43672</v>
      </c>
      <c r="C34" s="173" t="s">
        <v>318</v>
      </c>
      <c r="D34" s="100">
        <v>15</v>
      </c>
    </row>
    <row r="35" spans="1:4" ht="18.75" x14ac:dyDescent="0.25">
      <c r="A35" s="157" t="s">
        <v>238</v>
      </c>
      <c r="B35" s="154"/>
      <c r="C35" s="153"/>
      <c r="D35" s="156">
        <f>D36+D37+D38+D39+D40+D41+D42+D43+D44+D45+D46+D47+D48++D49+D50+D51+D52</f>
        <v>270</v>
      </c>
    </row>
    <row r="36" spans="1:4" ht="29.25" customHeight="1" x14ac:dyDescent="0.25">
      <c r="A36" s="173" t="s">
        <v>319</v>
      </c>
      <c r="B36" s="190">
        <v>43584</v>
      </c>
      <c r="C36" s="191" t="s">
        <v>320</v>
      </c>
      <c r="D36" s="213">
        <v>9</v>
      </c>
    </row>
    <row r="37" spans="1:4" ht="21" customHeight="1" x14ac:dyDescent="0.25">
      <c r="A37" s="173" t="s">
        <v>321</v>
      </c>
      <c r="B37" s="178">
        <v>43511</v>
      </c>
      <c r="C37" s="179" t="s">
        <v>322</v>
      </c>
      <c r="D37" s="213">
        <v>12</v>
      </c>
    </row>
    <row r="38" spans="1:4" ht="19.5" customHeight="1" x14ac:dyDescent="0.25">
      <c r="A38" s="173" t="s">
        <v>323</v>
      </c>
      <c r="B38" s="176">
        <v>43518</v>
      </c>
      <c r="C38" s="173" t="s">
        <v>324</v>
      </c>
      <c r="D38" s="213">
        <v>10</v>
      </c>
    </row>
    <row r="39" spans="1:4" ht="21.75" customHeight="1" x14ac:dyDescent="0.25">
      <c r="A39" s="173" t="s">
        <v>325</v>
      </c>
      <c r="B39" s="176">
        <v>43519</v>
      </c>
      <c r="C39" s="173" t="s">
        <v>326</v>
      </c>
      <c r="D39" s="213">
        <v>8</v>
      </c>
    </row>
    <row r="40" spans="1:4" ht="21.75" customHeight="1" x14ac:dyDescent="0.25">
      <c r="A40" s="173" t="s">
        <v>327</v>
      </c>
      <c r="B40" s="176" t="s">
        <v>328</v>
      </c>
      <c r="C40" s="173" t="s">
        <v>329</v>
      </c>
      <c r="D40" s="213">
        <v>10</v>
      </c>
    </row>
    <row r="41" spans="1:4" ht="18.75" customHeight="1" x14ac:dyDescent="0.25">
      <c r="A41" s="173" t="s">
        <v>330</v>
      </c>
      <c r="B41" s="176">
        <v>43562</v>
      </c>
      <c r="C41" s="173" t="s">
        <v>331</v>
      </c>
      <c r="D41" s="213">
        <v>15</v>
      </c>
    </row>
    <row r="42" spans="1:4" ht="18.75" customHeight="1" x14ac:dyDescent="0.25">
      <c r="A42" s="173" t="s">
        <v>332</v>
      </c>
      <c r="B42" s="178">
        <v>43590</v>
      </c>
      <c r="C42" s="179" t="s">
        <v>333</v>
      </c>
      <c r="D42" s="213">
        <v>9</v>
      </c>
    </row>
    <row r="43" spans="1:4" ht="17.25" customHeight="1" x14ac:dyDescent="0.25">
      <c r="A43" s="173" t="s">
        <v>334</v>
      </c>
      <c r="B43" s="176" t="s">
        <v>335</v>
      </c>
      <c r="C43" s="173" t="s">
        <v>336</v>
      </c>
      <c r="D43" s="213">
        <v>120</v>
      </c>
    </row>
    <row r="44" spans="1:4" ht="31.5" x14ac:dyDescent="0.25">
      <c r="A44" s="173" t="s">
        <v>337</v>
      </c>
      <c r="B44" s="176">
        <v>43594</v>
      </c>
      <c r="C44" s="173" t="s">
        <v>338</v>
      </c>
      <c r="D44" s="175">
        <v>7</v>
      </c>
    </row>
    <row r="45" spans="1:4" ht="31.5" x14ac:dyDescent="0.25">
      <c r="A45" s="173" t="s">
        <v>339</v>
      </c>
      <c r="B45" s="176">
        <v>43609</v>
      </c>
      <c r="C45" s="173" t="s">
        <v>324</v>
      </c>
      <c r="D45" s="175">
        <v>10</v>
      </c>
    </row>
    <row r="46" spans="1:4" ht="47.25" x14ac:dyDescent="0.25">
      <c r="A46" s="173" t="s">
        <v>340</v>
      </c>
      <c r="B46" s="176">
        <v>43602</v>
      </c>
      <c r="C46" s="180" t="s">
        <v>341</v>
      </c>
      <c r="D46" s="207">
        <v>20</v>
      </c>
    </row>
    <row r="47" spans="1:4" ht="17.25" customHeight="1" x14ac:dyDescent="0.25">
      <c r="A47" s="173" t="s">
        <v>342</v>
      </c>
      <c r="B47" s="176" t="s">
        <v>343</v>
      </c>
      <c r="C47" s="173" t="s">
        <v>344</v>
      </c>
      <c r="D47" s="207">
        <v>10</v>
      </c>
    </row>
    <row r="48" spans="1:4" ht="18" customHeight="1" x14ac:dyDescent="0.25">
      <c r="A48" s="173" t="s">
        <v>345</v>
      </c>
      <c r="B48" s="176">
        <v>43638</v>
      </c>
      <c r="C48" s="173" t="s">
        <v>346</v>
      </c>
      <c r="D48" s="207">
        <v>5</v>
      </c>
    </row>
    <row r="49" spans="1:4" ht="13.5" customHeight="1" x14ac:dyDescent="0.25">
      <c r="A49" s="173" t="s">
        <v>347</v>
      </c>
      <c r="B49" s="176">
        <v>43621</v>
      </c>
      <c r="C49" s="173" t="s">
        <v>348</v>
      </c>
      <c r="D49" s="207">
        <v>15</v>
      </c>
    </row>
    <row r="50" spans="1:4" ht="18" customHeight="1" x14ac:dyDescent="0.25">
      <c r="A50" s="173" t="s">
        <v>349</v>
      </c>
      <c r="B50" s="176">
        <v>43657</v>
      </c>
      <c r="C50" s="173" t="s">
        <v>350</v>
      </c>
      <c r="D50" s="207">
        <v>10</v>
      </c>
    </row>
    <row r="51" spans="1:4" ht="16.5" customHeight="1" x14ac:dyDescent="0.25">
      <c r="A51" s="173"/>
      <c r="B51" s="176"/>
      <c r="C51" s="173"/>
      <c r="D51" s="207">
        <v>0</v>
      </c>
    </row>
    <row r="52" spans="1:4" ht="15.75" x14ac:dyDescent="0.25">
      <c r="A52" s="179"/>
      <c r="B52" s="188"/>
      <c r="C52" s="180"/>
      <c r="D52" s="207">
        <v>0</v>
      </c>
    </row>
    <row r="53" spans="1:4" ht="18.75" x14ac:dyDescent="0.25">
      <c r="A53" s="157" t="s">
        <v>239</v>
      </c>
      <c r="B53" s="154"/>
      <c r="C53" s="153"/>
      <c r="D53" s="204">
        <f>SUM(D54:D56)</f>
        <v>10</v>
      </c>
    </row>
    <row r="54" spans="1:4" ht="31.5" x14ac:dyDescent="0.25">
      <c r="A54" s="173" t="s">
        <v>351</v>
      </c>
      <c r="B54" s="176">
        <v>43593</v>
      </c>
      <c r="C54" s="173" t="s">
        <v>322</v>
      </c>
      <c r="D54" s="206">
        <v>10</v>
      </c>
    </row>
    <row r="55" spans="1:4" ht="15.75" x14ac:dyDescent="0.25">
      <c r="A55" s="173"/>
      <c r="B55" s="176"/>
      <c r="C55" s="173"/>
      <c r="D55" s="207">
        <v>0</v>
      </c>
    </row>
    <row r="56" spans="1:4" ht="18.75" x14ac:dyDescent="0.25">
      <c r="A56" s="66"/>
      <c r="B56" s="100"/>
      <c r="C56" s="66"/>
      <c r="D56" s="19">
        <v>0</v>
      </c>
    </row>
    <row r="57" spans="1:4" ht="18.75" x14ac:dyDescent="0.25">
      <c r="A57" s="157" t="s">
        <v>235</v>
      </c>
      <c r="B57" s="154"/>
      <c r="C57" s="153"/>
      <c r="D57" s="156">
        <f>SUM(D58:D59)</f>
        <v>9</v>
      </c>
    </row>
    <row r="58" spans="1:4" ht="31.5" x14ac:dyDescent="0.25">
      <c r="A58" s="173" t="s">
        <v>352</v>
      </c>
      <c r="B58" s="176" t="s">
        <v>353</v>
      </c>
      <c r="C58" s="173" t="s">
        <v>354</v>
      </c>
      <c r="D58" s="207">
        <v>4</v>
      </c>
    </row>
    <row r="59" spans="1:4" ht="47.25" x14ac:dyDescent="0.25">
      <c r="A59" s="173" t="s">
        <v>355</v>
      </c>
      <c r="B59" s="176" t="s">
        <v>356</v>
      </c>
      <c r="C59" s="173" t="s">
        <v>357</v>
      </c>
      <c r="D59" s="207">
        <v>5</v>
      </c>
    </row>
    <row r="60" spans="1:4" ht="18.75" x14ac:dyDescent="0.25">
      <c r="A60" s="157" t="s">
        <v>236</v>
      </c>
      <c r="B60" s="154"/>
      <c r="C60" s="153"/>
      <c r="D60" s="156">
        <f>SUM(D61:D69)</f>
        <v>8</v>
      </c>
    </row>
    <row r="61" spans="1:4" ht="47.25" x14ac:dyDescent="0.25">
      <c r="A61" s="173" t="s">
        <v>358</v>
      </c>
      <c r="B61" s="176" t="s">
        <v>359</v>
      </c>
      <c r="C61" s="173" t="s">
        <v>360</v>
      </c>
      <c r="D61" s="207">
        <v>3</v>
      </c>
    </row>
    <row r="62" spans="1:4" ht="31.5" x14ac:dyDescent="0.25">
      <c r="A62" s="173" t="s">
        <v>361</v>
      </c>
      <c r="B62" s="173" t="s">
        <v>362</v>
      </c>
      <c r="C62" s="173" t="s">
        <v>363</v>
      </c>
      <c r="D62" s="207">
        <v>5</v>
      </c>
    </row>
    <row r="63" spans="1:4" ht="15.75" x14ac:dyDescent="0.25">
      <c r="A63" s="177"/>
      <c r="B63" s="177"/>
      <c r="C63" s="177"/>
      <c r="D63" s="207">
        <v>0</v>
      </c>
    </row>
    <row r="64" spans="1:4" ht="15.75" x14ac:dyDescent="0.25">
      <c r="A64" s="177"/>
      <c r="B64" s="177"/>
      <c r="C64" s="177"/>
      <c r="D64" s="207">
        <v>0</v>
      </c>
    </row>
    <row r="65" spans="1:4" ht="15.75" x14ac:dyDescent="0.25">
      <c r="A65" s="177"/>
      <c r="B65" s="177"/>
      <c r="C65" s="177"/>
      <c r="D65" s="207">
        <v>0</v>
      </c>
    </row>
    <row r="66" spans="1:4" ht="15.75" x14ac:dyDescent="0.25">
      <c r="A66" s="177"/>
      <c r="B66" s="177"/>
      <c r="C66" s="177"/>
      <c r="D66" s="207">
        <v>0</v>
      </c>
    </row>
    <row r="67" spans="1:4" ht="15.75" x14ac:dyDescent="0.25">
      <c r="A67" s="177"/>
      <c r="B67" s="176"/>
      <c r="C67" s="177"/>
      <c r="D67" s="207">
        <v>0</v>
      </c>
    </row>
    <row r="68" spans="1:4" ht="15.75" x14ac:dyDescent="0.25">
      <c r="A68" s="173"/>
      <c r="B68" s="173"/>
      <c r="C68" s="180"/>
      <c r="D68" s="207">
        <v>0</v>
      </c>
    </row>
    <row r="69" spans="1:4" ht="15.75" x14ac:dyDescent="0.25">
      <c r="A69" s="177"/>
      <c r="B69" s="177"/>
      <c r="C69" s="177"/>
      <c r="D69" s="207">
        <v>0</v>
      </c>
    </row>
    <row r="70" spans="1:4" ht="15.75" x14ac:dyDescent="0.25">
      <c r="A70" s="173"/>
      <c r="B70" s="176"/>
      <c r="C70" s="173"/>
      <c r="D70" s="206">
        <v>0</v>
      </c>
    </row>
    <row r="71" spans="1:4" ht="15.75" x14ac:dyDescent="0.25">
      <c r="A71" s="177"/>
      <c r="B71" s="177"/>
      <c r="C71" s="177"/>
      <c r="D71" s="206">
        <v>0</v>
      </c>
    </row>
    <row r="72" spans="1:4" ht="15.75" x14ac:dyDescent="0.25">
      <c r="A72" s="173"/>
      <c r="B72" s="176"/>
      <c r="C72" s="173"/>
      <c r="D72" s="206">
        <v>0</v>
      </c>
    </row>
    <row r="73" spans="1:4" ht="15.75" x14ac:dyDescent="0.25">
      <c r="A73" s="177"/>
      <c r="B73" s="177"/>
      <c r="C73" s="177"/>
      <c r="D73" s="206">
        <v>0</v>
      </c>
    </row>
    <row r="74" spans="1:4" ht="15.75" x14ac:dyDescent="0.25">
      <c r="A74" s="177"/>
      <c r="B74" s="183"/>
      <c r="C74" s="177"/>
      <c r="D74" s="206">
        <v>0</v>
      </c>
    </row>
    <row r="75" spans="1:4" ht="15.75" x14ac:dyDescent="0.25">
      <c r="A75" s="177"/>
      <c r="B75" s="177"/>
      <c r="C75" s="177"/>
      <c r="D75" s="206">
        <v>0</v>
      </c>
    </row>
    <row r="76" spans="1:4" ht="15.75" x14ac:dyDescent="0.25">
      <c r="A76" s="173"/>
      <c r="B76" s="176"/>
      <c r="C76" s="173"/>
      <c r="D76" s="206">
        <v>0</v>
      </c>
    </row>
    <row r="77" spans="1:4" ht="15.75" x14ac:dyDescent="0.25">
      <c r="A77" s="173"/>
      <c r="B77" s="176"/>
      <c r="C77" s="173"/>
      <c r="D77" s="206">
        <v>0</v>
      </c>
    </row>
    <row r="78" spans="1:4" ht="15.75" x14ac:dyDescent="0.25">
      <c r="A78" s="173"/>
      <c r="B78" s="176"/>
      <c r="C78" s="173"/>
      <c r="D78" s="206">
        <v>0</v>
      </c>
    </row>
  </sheetData>
  <sheetProtection sort="0" autoFilter="0" pivotTables="0"/>
  <pageMargins left="0.7" right="0.7" top="0.75" bottom="0.75" header="0.3" footer="0.3"/>
  <pageSetup paperSize="9" scale="95" orientation="landscape" r:id="rId1"/>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zoomScaleNormal="80" zoomScaleSheetLayoutView="100" workbookViewId="0">
      <selection activeCell="E100" sqref="E100"/>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18" customFormat="1" x14ac:dyDescent="0.3">
      <c r="A1" s="324" t="s">
        <v>101</v>
      </c>
      <c r="B1" s="324"/>
      <c r="C1" s="324"/>
      <c r="D1" s="324"/>
      <c r="E1" s="324"/>
      <c r="F1" s="324"/>
      <c r="G1" s="324"/>
      <c r="H1" s="324"/>
      <c r="I1" s="324"/>
      <c r="J1" s="324"/>
      <c r="K1" s="225"/>
      <c r="L1" s="225"/>
    </row>
    <row r="2" spans="1:12" s="5" customFormat="1" ht="37.5" customHeight="1" x14ac:dyDescent="0.25">
      <c r="A2" s="327" t="s">
        <v>62</v>
      </c>
      <c r="B2" s="306" t="s">
        <v>55</v>
      </c>
      <c r="C2" s="306" t="s">
        <v>56</v>
      </c>
      <c r="D2" s="306"/>
      <c r="E2" s="306" t="s">
        <v>57</v>
      </c>
      <c r="F2" s="306" t="s">
        <v>58</v>
      </c>
      <c r="G2" s="325" t="s">
        <v>63</v>
      </c>
      <c r="H2" s="328"/>
      <c r="I2" s="329"/>
      <c r="J2" s="306" t="s">
        <v>64</v>
      </c>
      <c r="K2" s="325" t="s">
        <v>230</v>
      </c>
      <c r="L2" s="325" t="s">
        <v>217</v>
      </c>
    </row>
    <row r="3" spans="1:12" s="5" customFormat="1" ht="57.75" customHeight="1" x14ac:dyDescent="0.25">
      <c r="A3" s="327"/>
      <c r="B3" s="306"/>
      <c r="C3" s="218" t="s">
        <v>59</v>
      </c>
      <c r="D3" s="218" t="s">
        <v>90</v>
      </c>
      <c r="E3" s="306"/>
      <c r="F3" s="306"/>
      <c r="G3" s="218" t="s">
        <v>65</v>
      </c>
      <c r="H3" s="218" t="s">
        <v>229</v>
      </c>
      <c r="I3" s="218" t="s">
        <v>66</v>
      </c>
      <c r="J3" s="306"/>
      <c r="K3" s="325"/>
      <c r="L3" s="325"/>
    </row>
    <row r="4" spans="1:12" s="5" customFormat="1" ht="75" customHeight="1" x14ac:dyDescent="0.25">
      <c r="A4" s="58" t="s">
        <v>67</v>
      </c>
      <c r="B4" s="102" t="s">
        <v>60</v>
      </c>
      <c r="C4" s="102">
        <f>SUM(C5,C12,C21)</f>
        <v>3</v>
      </c>
      <c r="D4" s="102">
        <f>SUM(D5,D12,D21)</f>
        <v>3</v>
      </c>
      <c r="E4" s="102"/>
      <c r="F4" s="102"/>
      <c r="G4" s="102">
        <f t="shared" ref="G4:L4" si="0">SUM(G5,G12,G21)</f>
        <v>69</v>
      </c>
      <c r="H4" s="102">
        <f t="shared" si="0"/>
        <v>0</v>
      </c>
      <c r="I4" s="102">
        <f t="shared" si="0"/>
        <v>1560</v>
      </c>
      <c r="J4" s="101">
        <f t="shared" si="0"/>
        <v>1</v>
      </c>
      <c r="K4" s="101">
        <f t="shared" si="0"/>
        <v>1</v>
      </c>
      <c r="L4" s="101">
        <f t="shared" si="0"/>
        <v>97000</v>
      </c>
    </row>
    <row r="5" spans="1:12" s="5" customFormat="1" ht="21.6" customHeight="1" x14ac:dyDescent="0.25">
      <c r="A5" s="55"/>
      <c r="B5" s="138" t="s">
        <v>231</v>
      </c>
      <c r="C5" s="139">
        <f>SUM(C6:C11)</f>
        <v>0</v>
      </c>
      <c r="D5" s="139">
        <f>SUM(D6:D11)</f>
        <v>0</v>
      </c>
      <c r="E5" s="140"/>
      <c r="F5" s="141"/>
      <c r="G5" s="139">
        <f t="shared" ref="G5:L5" si="1">SUM(G6:G11)</f>
        <v>0</v>
      </c>
      <c r="H5" s="139">
        <f t="shared" si="1"/>
        <v>0</v>
      </c>
      <c r="I5" s="139">
        <f t="shared" si="1"/>
        <v>0</v>
      </c>
      <c r="J5" s="141">
        <f t="shared" si="1"/>
        <v>0</v>
      </c>
      <c r="K5" s="141">
        <f t="shared" si="1"/>
        <v>0</v>
      </c>
      <c r="L5" s="142">
        <f t="shared" si="1"/>
        <v>0</v>
      </c>
    </row>
    <row r="6" spans="1:12" s="5" customFormat="1" x14ac:dyDescent="0.25">
      <c r="A6" s="55"/>
      <c r="B6" s="66"/>
      <c r="C6" s="54"/>
      <c r="D6" s="54"/>
      <c r="E6" s="99"/>
      <c r="F6" s="100"/>
      <c r="G6" s="19"/>
      <c r="H6" s="19"/>
      <c r="I6" s="19"/>
      <c r="J6" s="135"/>
      <c r="K6" s="135"/>
      <c r="L6" s="135"/>
    </row>
    <row r="7" spans="1:12" s="5" customFormat="1" x14ac:dyDescent="0.25">
      <c r="A7" s="55"/>
      <c r="B7" s="66"/>
      <c r="C7" s="54"/>
      <c r="D7" s="54"/>
      <c r="E7" s="99"/>
      <c r="F7" s="100"/>
      <c r="G7" s="19"/>
      <c r="H7" s="19"/>
      <c r="I7" s="19"/>
      <c r="J7" s="135"/>
      <c r="K7" s="135"/>
      <c r="L7" s="135"/>
    </row>
    <row r="8" spans="1:12" s="5" customFormat="1" x14ac:dyDescent="0.25">
      <c r="A8" s="55"/>
      <c r="B8" s="66"/>
      <c r="C8" s="54"/>
      <c r="D8" s="54"/>
      <c r="E8" s="99"/>
      <c r="F8" s="100"/>
      <c r="G8" s="19"/>
      <c r="H8" s="19"/>
      <c r="I8" s="19"/>
      <c r="J8" s="135"/>
      <c r="K8" s="135"/>
      <c r="L8" s="135"/>
    </row>
    <row r="9" spans="1:12" s="5" customFormat="1" x14ac:dyDescent="0.25">
      <c r="A9" s="55"/>
      <c r="B9" s="66"/>
      <c r="C9" s="54"/>
      <c r="D9" s="54"/>
      <c r="E9" s="99"/>
      <c r="F9" s="100"/>
      <c r="G9" s="19"/>
      <c r="H9" s="19"/>
      <c r="I9" s="19"/>
      <c r="J9" s="135"/>
      <c r="K9" s="135"/>
      <c r="L9" s="135"/>
    </row>
    <row r="10" spans="1:12" s="5" customFormat="1" x14ac:dyDescent="0.25">
      <c r="A10" s="55"/>
      <c r="B10" s="66"/>
      <c r="C10" s="54"/>
      <c r="D10" s="54"/>
      <c r="E10" s="99"/>
      <c r="F10" s="100"/>
      <c r="G10" s="19"/>
      <c r="H10" s="19"/>
      <c r="I10" s="19"/>
      <c r="J10" s="135"/>
      <c r="K10" s="135"/>
      <c r="L10" s="135"/>
    </row>
    <row r="11" spans="1:12" s="5" customFormat="1" x14ac:dyDescent="0.25">
      <c r="A11" s="55"/>
      <c r="B11" s="66"/>
      <c r="C11" s="54"/>
      <c r="D11" s="54"/>
      <c r="E11" s="99"/>
      <c r="F11" s="100"/>
      <c r="G11" s="19"/>
      <c r="H11" s="19"/>
      <c r="I11" s="19"/>
      <c r="J11" s="135"/>
      <c r="K11" s="135"/>
      <c r="L11" s="135"/>
    </row>
    <row r="12" spans="1:12" s="5" customFormat="1" x14ac:dyDescent="0.25">
      <c r="A12" s="55"/>
      <c r="B12" s="138" t="s">
        <v>232</v>
      </c>
      <c r="C12" s="139">
        <f>SUM(C13:C20)</f>
        <v>3</v>
      </c>
      <c r="D12" s="139">
        <f>SUM(D13:D20)</f>
        <v>3</v>
      </c>
      <c r="E12" s="140"/>
      <c r="F12" s="141"/>
      <c r="G12" s="139">
        <f t="shared" ref="G12:L12" si="2">SUM(G13:G20)</f>
        <v>69</v>
      </c>
      <c r="H12" s="139">
        <f t="shared" si="2"/>
        <v>0</v>
      </c>
      <c r="I12" s="139">
        <f t="shared" si="2"/>
        <v>1560</v>
      </c>
      <c r="J12" s="141">
        <f t="shared" si="2"/>
        <v>1</v>
      </c>
      <c r="K12" s="141">
        <f t="shared" si="2"/>
        <v>1</v>
      </c>
      <c r="L12" s="142">
        <f t="shared" si="2"/>
        <v>97000</v>
      </c>
    </row>
    <row r="13" spans="1:12" s="5" customFormat="1" ht="37.5" x14ac:dyDescent="0.25">
      <c r="A13" s="55"/>
      <c r="B13" s="66" t="s">
        <v>364</v>
      </c>
      <c r="C13" s="54">
        <v>1</v>
      </c>
      <c r="D13" s="54">
        <v>1</v>
      </c>
      <c r="E13" s="99" t="s">
        <v>365</v>
      </c>
      <c r="F13" s="100" t="s">
        <v>366</v>
      </c>
      <c r="G13" s="19">
        <v>12</v>
      </c>
      <c r="H13" s="19">
        <v>0</v>
      </c>
      <c r="I13" s="19">
        <v>840</v>
      </c>
      <c r="J13" s="135"/>
      <c r="K13" s="135">
        <v>1</v>
      </c>
      <c r="L13" s="135">
        <v>0</v>
      </c>
    </row>
    <row r="14" spans="1:12" s="5" customFormat="1" ht="37.5" x14ac:dyDescent="0.25">
      <c r="A14" s="55"/>
      <c r="B14" s="66" t="s">
        <v>367</v>
      </c>
      <c r="C14" s="54">
        <v>1</v>
      </c>
      <c r="D14" s="54">
        <v>1</v>
      </c>
      <c r="E14" s="99" t="s">
        <v>368</v>
      </c>
      <c r="F14" s="100" t="s">
        <v>366</v>
      </c>
      <c r="G14" s="19">
        <v>12</v>
      </c>
      <c r="H14" s="19">
        <v>0</v>
      </c>
      <c r="I14" s="19">
        <v>600</v>
      </c>
      <c r="J14" s="135">
        <v>1</v>
      </c>
      <c r="K14" s="135">
        <v>0</v>
      </c>
      <c r="L14" s="135">
        <v>97000</v>
      </c>
    </row>
    <row r="15" spans="1:12" s="5" customFormat="1" ht="37.5" x14ac:dyDescent="0.25">
      <c r="A15" s="55"/>
      <c r="B15" s="66" t="s">
        <v>369</v>
      </c>
      <c r="C15" s="54">
        <v>1</v>
      </c>
      <c r="D15" s="54">
        <v>1</v>
      </c>
      <c r="E15" s="99" t="s">
        <v>370</v>
      </c>
      <c r="F15" s="100" t="s">
        <v>366</v>
      </c>
      <c r="G15" s="19">
        <v>45</v>
      </c>
      <c r="H15" s="19">
        <v>0</v>
      </c>
      <c r="I15" s="19">
        <v>120</v>
      </c>
      <c r="J15" s="135"/>
      <c r="K15" s="135"/>
      <c r="L15" s="135">
        <v>0</v>
      </c>
    </row>
    <row r="16" spans="1:12" s="5" customFormat="1" x14ac:dyDescent="0.25">
      <c r="A16" s="55"/>
      <c r="B16" s="66"/>
      <c r="C16" s="54"/>
      <c r="D16" s="54"/>
      <c r="E16" s="99"/>
      <c r="F16" s="100"/>
      <c r="G16" s="19"/>
      <c r="H16" s="19"/>
      <c r="I16" s="19"/>
      <c r="J16" s="135"/>
      <c r="K16" s="135"/>
      <c r="L16" s="135"/>
    </row>
    <row r="17" spans="1:12" s="5" customFormat="1" x14ac:dyDescent="0.25">
      <c r="A17" s="55"/>
      <c r="B17" s="66"/>
      <c r="C17" s="54"/>
      <c r="D17" s="54"/>
      <c r="E17" s="99"/>
      <c r="F17" s="100"/>
      <c r="G17" s="19"/>
      <c r="H17" s="19"/>
      <c r="I17" s="19"/>
      <c r="J17" s="135"/>
      <c r="K17" s="135"/>
      <c r="L17" s="135"/>
    </row>
    <row r="18" spans="1:12" s="5" customFormat="1" x14ac:dyDescent="0.25">
      <c r="A18" s="55"/>
      <c r="B18" s="66"/>
      <c r="C18" s="54"/>
      <c r="D18" s="54"/>
      <c r="E18" s="99"/>
      <c r="F18" s="100"/>
      <c r="G18" s="19"/>
      <c r="H18" s="19"/>
      <c r="I18" s="19"/>
      <c r="J18" s="135"/>
      <c r="K18" s="135"/>
      <c r="L18" s="135"/>
    </row>
    <row r="19" spans="1:12" s="5" customFormat="1" x14ac:dyDescent="0.25">
      <c r="A19" s="55"/>
      <c r="B19" s="66"/>
      <c r="C19" s="54"/>
      <c r="D19" s="54"/>
      <c r="E19" s="99"/>
      <c r="F19" s="100"/>
      <c r="G19" s="19"/>
      <c r="H19" s="19"/>
      <c r="I19" s="19"/>
      <c r="J19" s="135"/>
      <c r="K19" s="135"/>
      <c r="L19" s="135"/>
    </row>
    <row r="20" spans="1:12" s="5" customFormat="1" x14ac:dyDescent="0.25">
      <c r="A20" s="55"/>
      <c r="B20" s="66"/>
      <c r="C20" s="54"/>
      <c r="D20" s="54"/>
      <c r="E20" s="99"/>
      <c r="F20" s="100"/>
      <c r="G20" s="19"/>
      <c r="H20" s="19"/>
      <c r="I20" s="19"/>
      <c r="J20" s="135"/>
      <c r="K20" s="135"/>
      <c r="L20" s="135"/>
    </row>
    <row r="21" spans="1:12" s="5" customFormat="1" x14ac:dyDescent="0.25">
      <c r="A21" s="55"/>
      <c r="B21" s="138" t="s">
        <v>233</v>
      </c>
      <c r="C21" s="139">
        <f>SUM(C22:C28)</f>
        <v>0</v>
      </c>
      <c r="D21" s="139">
        <f>SUM(D22:D28)</f>
        <v>0</v>
      </c>
      <c r="E21" s="140"/>
      <c r="F21" s="141"/>
      <c r="G21" s="139">
        <f t="shared" ref="G21:L21" si="3">SUM(G22:G28)</f>
        <v>0</v>
      </c>
      <c r="H21" s="139">
        <f t="shared" si="3"/>
        <v>0</v>
      </c>
      <c r="I21" s="139">
        <f t="shared" si="3"/>
        <v>0</v>
      </c>
      <c r="J21" s="141">
        <f t="shared" si="3"/>
        <v>0</v>
      </c>
      <c r="K21" s="141">
        <f t="shared" si="3"/>
        <v>0</v>
      </c>
      <c r="L21" s="142">
        <f t="shared" si="3"/>
        <v>0</v>
      </c>
    </row>
    <row r="22" spans="1:12" s="5" customFormat="1" x14ac:dyDescent="0.25">
      <c r="A22" s="55"/>
      <c r="B22" s="143"/>
      <c r="C22" s="144"/>
      <c r="D22" s="144"/>
      <c r="E22" s="145"/>
      <c r="F22" s="146"/>
      <c r="G22" s="144"/>
      <c r="H22" s="144"/>
      <c r="I22" s="144"/>
      <c r="J22" s="147"/>
      <c r="K22" s="147"/>
      <c r="L22" s="148"/>
    </row>
    <row r="23" spans="1:12" s="5" customFormat="1" x14ac:dyDescent="0.25">
      <c r="A23" s="55"/>
      <c r="B23" s="143"/>
      <c r="C23" s="144"/>
      <c r="D23" s="144"/>
      <c r="E23" s="145"/>
      <c r="F23" s="146"/>
      <c r="G23" s="144"/>
      <c r="H23" s="144"/>
      <c r="I23" s="144"/>
      <c r="J23" s="147"/>
      <c r="K23" s="147"/>
      <c r="L23" s="148"/>
    </row>
    <row r="24" spans="1:12" s="5" customFormat="1" x14ac:dyDescent="0.25">
      <c r="A24" s="55"/>
      <c r="B24" s="143"/>
      <c r="C24" s="144"/>
      <c r="D24" s="144"/>
      <c r="E24" s="145"/>
      <c r="F24" s="146"/>
      <c r="G24" s="144"/>
      <c r="H24" s="144"/>
      <c r="I24" s="144"/>
      <c r="J24" s="147"/>
      <c r="K24" s="147"/>
      <c r="L24" s="148"/>
    </row>
    <row r="25" spans="1:12" s="5" customFormat="1" x14ac:dyDescent="0.25">
      <c r="A25" s="55"/>
      <c r="B25" s="143"/>
      <c r="C25" s="144"/>
      <c r="D25" s="144"/>
      <c r="E25" s="145"/>
      <c r="F25" s="146"/>
      <c r="G25" s="144"/>
      <c r="H25" s="144"/>
      <c r="I25" s="144"/>
      <c r="J25" s="147"/>
      <c r="K25" s="147"/>
      <c r="L25" s="148"/>
    </row>
    <row r="26" spans="1:12" s="5" customFormat="1" x14ac:dyDescent="0.25">
      <c r="A26" s="55"/>
      <c r="B26" s="66"/>
      <c r="C26" s="54"/>
      <c r="D26" s="54"/>
      <c r="E26" s="99"/>
      <c r="F26" s="100"/>
      <c r="G26" s="19"/>
      <c r="H26" s="19"/>
      <c r="I26" s="19"/>
      <c r="J26" s="135"/>
      <c r="K26" s="135"/>
      <c r="L26" s="135"/>
    </row>
    <row r="27" spans="1:12" s="5" customFormat="1" x14ac:dyDescent="0.25">
      <c r="A27" s="55"/>
      <c r="B27" s="66"/>
      <c r="C27" s="54"/>
      <c r="D27" s="54"/>
      <c r="E27" s="99"/>
      <c r="F27" s="100"/>
      <c r="G27" s="19"/>
      <c r="H27" s="19"/>
      <c r="I27" s="19"/>
      <c r="J27" s="135"/>
      <c r="K27" s="135"/>
      <c r="L27" s="135"/>
    </row>
    <row r="28" spans="1:12" x14ac:dyDescent="0.25">
      <c r="A28" s="55"/>
      <c r="B28" s="66"/>
      <c r="C28" s="54"/>
      <c r="D28" s="54"/>
      <c r="E28" s="100"/>
      <c r="F28" s="100"/>
      <c r="G28" s="19"/>
      <c r="H28" s="19"/>
      <c r="I28" s="19"/>
      <c r="J28" s="135"/>
      <c r="K28" s="135"/>
      <c r="L28" s="135"/>
    </row>
    <row r="29" spans="1:12" s="5" customFormat="1" ht="75" customHeight="1" x14ac:dyDescent="0.25">
      <c r="A29" s="58" t="s">
        <v>68</v>
      </c>
      <c r="B29" s="102" t="s">
        <v>61</v>
      </c>
      <c r="C29" s="102">
        <f>SUM(C30,C35,C41)</f>
        <v>4</v>
      </c>
      <c r="D29" s="102">
        <f>SUM(D30,D35,D41)</f>
        <v>4</v>
      </c>
      <c r="E29" s="102"/>
      <c r="F29" s="56"/>
      <c r="G29" s="102">
        <f>SUM(G30,G35,G41)</f>
        <v>978</v>
      </c>
      <c r="H29" s="102">
        <f>SUM(H30,H35,H41)</f>
        <v>0</v>
      </c>
      <c r="I29" s="102">
        <f>SUM(I30,I35,I41)</f>
        <v>6726</v>
      </c>
      <c r="J29" s="101">
        <f>SUM(J30,J35,J41)</f>
        <v>1</v>
      </c>
      <c r="K29" s="101">
        <f>SUM(K30,K35,K41)</f>
        <v>0</v>
      </c>
      <c r="L29" s="101">
        <f>SUM(K30,K35,K41)</f>
        <v>0</v>
      </c>
    </row>
    <row r="30" spans="1:12" s="5" customFormat="1" x14ac:dyDescent="0.25">
      <c r="A30" s="55"/>
      <c r="B30" s="138" t="s">
        <v>231</v>
      </c>
      <c r="C30" s="139">
        <f>SUM(C31:C34)</f>
        <v>0</v>
      </c>
      <c r="D30" s="139">
        <f>SUM(D31:D34)</f>
        <v>0</v>
      </c>
      <c r="E30" s="140"/>
      <c r="F30" s="141"/>
      <c r="G30" s="139">
        <f t="shared" ref="G30:L30" si="4">SUM(G31:G34)</f>
        <v>0</v>
      </c>
      <c r="H30" s="139">
        <f t="shared" si="4"/>
        <v>0</v>
      </c>
      <c r="I30" s="139">
        <f t="shared" si="4"/>
        <v>0</v>
      </c>
      <c r="J30" s="141">
        <f t="shared" si="4"/>
        <v>0</v>
      </c>
      <c r="K30" s="141">
        <f t="shared" si="4"/>
        <v>0</v>
      </c>
      <c r="L30" s="142">
        <f t="shared" si="4"/>
        <v>0</v>
      </c>
    </row>
    <row r="31" spans="1:12" s="5" customFormat="1" x14ac:dyDescent="0.25">
      <c r="A31" s="55"/>
      <c r="B31" s="66"/>
      <c r="C31" s="54"/>
      <c r="D31" s="54"/>
      <c r="E31" s="99"/>
      <c r="F31" s="100"/>
      <c r="G31" s="19"/>
      <c r="H31" s="19"/>
      <c r="I31" s="19"/>
      <c r="J31" s="99"/>
      <c r="K31" s="99"/>
      <c r="L31" s="99"/>
    </row>
    <row r="32" spans="1:12" s="5" customFormat="1" x14ac:dyDescent="0.25">
      <c r="A32" s="55"/>
      <c r="B32" s="66"/>
      <c r="C32" s="54"/>
      <c r="D32" s="54"/>
      <c r="E32" s="99"/>
      <c r="F32" s="100"/>
      <c r="G32" s="19"/>
      <c r="H32" s="19"/>
      <c r="I32" s="19"/>
      <c r="J32" s="99"/>
      <c r="K32" s="99"/>
      <c r="L32" s="99"/>
    </row>
    <row r="33" spans="1:12" s="5" customFormat="1" x14ac:dyDescent="0.25">
      <c r="A33" s="55"/>
      <c r="B33" s="66"/>
      <c r="C33" s="54"/>
      <c r="D33" s="54"/>
      <c r="E33" s="99"/>
      <c r="F33" s="100"/>
      <c r="G33" s="19"/>
      <c r="H33" s="19"/>
      <c r="I33" s="19"/>
      <c r="J33" s="99"/>
      <c r="K33" s="99"/>
      <c r="L33" s="99"/>
    </row>
    <row r="34" spans="1:12" s="5" customFormat="1" x14ac:dyDescent="0.25">
      <c r="A34" s="55"/>
      <c r="B34" s="66"/>
      <c r="C34" s="54"/>
      <c r="D34" s="54"/>
      <c r="E34" s="99"/>
      <c r="F34" s="100"/>
      <c r="G34" s="19"/>
      <c r="H34" s="19"/>
      <c r="I34" s="19"/>
      <c r="J34" s="99"/>
      <c r="K34" s="99"/>
      <c r="L34" s="99"/>
    </row>
    <row r="35" spans="1:12" s="5" customFormat="1" x14ac:dyDescent="0.25">
      <c r="A35" s="55"/>
      <c r="B35" s="138" t="s">
        <v>232</v>
      </c>
      <c r="C35" s="139">
        <f>SUM(C36:C40)</f>
        <v>4</v>
      </c>
      <c r="D35" s="139">
        <f>SUM(D36:D40)</f>
        <v>4</v>
      </c>
      <c r="E35" s="140"/>
      <c r="F35" s="141"/>
      <c r="G35" s="139">
        <f t="shared" ref="G35:L35" si="5">SUM(G36:G40)</f>
        <v>978</v>
      </c>
      <c r="H35" s="139">
        <f t="shared" si="5"/>
        <v>0</v>
      </c>
      <c r="I35" s="139">
        <f t="shared" si="5"/>
        <v>6726</v>
      </c>
      <c r="J35" s="141">
        <f t="shared" si="5"/>
        <v>1</v>
      </c>
      <c r="K35" s="141">
        <f t="shared" si="5"/>
        <v>0</v>
      </c>
      <c r="L35" s="142">
        <f t="shared" si="5"/>
        <v>0</v>
      </c>
    </row>
    <row r="36" spans="1:12" s="5" customFormat="1" ht="37.5" x14ac:dyDescent="0.25">
      <c r="A36" s="55"/>
      <c r="B36" s="66" t="s">
        <v>371</v>
      </c>
      <c r="C36" s="54">
        <v>1</v>
      </c>
      <c r="D36" s="54">
        <v>1</v>
      </c>
      <c r="E36" s="99" t="s">
        <v>365</v>
      </c>
      <c r="F36" s="100" t="s">
        <v>372</v>
      </c>
      <c r="G36" s="19">
        <v>294</v>
      </c>
      <c r="H36" s="19"/>
      <c r="I36" s="19">
        <v>1747</v>
      </c>
      <c r="J36" s="99"/>
      <c r="K36" s="99"/>
      <c r="L36" s="99"/>
    </row>
    <row r="37" spans="1:12" s="5" customFormat="1" ht="37.5" x14ac:dyDescent="0.25">
      <c r="A37" s="55"/>
      <c r="B37" s="66" t="s">
        <v>373</v>
      </c>
      <c r="C37" s="54">
        <v>1</v>
      </c>
      <c r="D37" s="54">
        <v>1</v>
      </c>
      <c r="E37" s="99" t="s">
        <v>365</v>
      </c>
      <c r="F37" s="100" t="s">
        <v>372</v>
      </c>
      <c r="G37" s="19">
        <v>625</v>
      </c>
      <c r="H37" s="19">
        <v>0</v>
      </c>
      <c r="I37" s="19">
        <v>1333</v>
      </c>
      <c r="J37" s="99"/>
      <c r="K37" s="99"/>
      <c r="L37" s="99"/>
    </row>
    <row r="38" spans="1:12" s="5" customFormat="1" x14ac:dyDescent="0.25">
      <c r="A38" s="55"/>
      <c r="B38" s="66"/>
      <c r="C38" s="54"/>
      <c r="D38" s="54"/>
      <c r="E38" s="99"/>
      <c r="F38" s="100"/>
      <c r="G38" s="19"/>
      <c r="H38" s="19"/>
      <c r="I38" s="19"/>
      <c r="J38" s="99"/>
      <c r="K38" s="99"/>
      <c r="L38" s="99"/>
    </row>
    <row r="39" spans="1:12" s="5" customFormat="1" ht="37.5" x14ac:dyDescent="0.25">
      <c r="A39" s="55"/>
      <c r="B39" s="66" t="s">
        <v>374</v>
      </c>
      <c r="C39" s="54">
        <v>1</v>
      </c>
      <c r="D39" s="54">
        <v>1</v>
      </c>
      <c r="E39" s="99" t="s">
        <v>365</v>
      </c>
      <c r="F39" s="100" t="s">
        <v>375</v>
      </c>
      <c r="G39" s="19">
        <v>34</v>
      </c>
      <c r="H39" s="19">
        <v>0</v>
      </c>
      <c r="I39" s="19">
        <v>2500</v>
      </c>
      <c r="J39" s="99"/>
      <c r="K39" s="99"/>
      <c r="L39" s="99"/>
    </row>
    <row r="40" spans="1:12" s="5" customFormat="1" ht="37.5" x14ac:dyDescent="0.25">
      <c r="A40" s="55"/>
      <c r="B40" s="66" t="s">
        <v>376</v>
      </c>
      <c r="C40" s="54">
        <v>1</v>
      </c>
      <c r="D40" s="54">
        <v>1</v>
      </c>
      <c r="E40" s="99" t="s">
        <v>365</v>
      </c>
      <c r="F40" s="100" t="s">
        <v>366</v>
      </c>
      <c r="G40" s="19">
        <v>25</v>
      </c>
      <c r="H40" s="19">
        <v>0</v>
      </c>
      <c r="I40" s="19">
        <v>1146</v>
      </c>
      <c r="J40" s="99">
        <v>1</v>
      </c>
      <c r="K40" s="99">
        <v>0</v>
      </c>
      <c r="L40" s="99">
        <v>0</v>
      </c>
    </row>
    <row r="41" spans="1:12" s="5" customFormat="1" x14ac:dyDescent="0.25">
      <c r="A41" s="55"/>
      <c r="B41" s="138" t="s">
        <v>233</v>
      </c>
      <c r="C41" s="139">
        <f>SUM(C42:C46)</f>
        <v>0</v>
      </c>
      <c r="D41" s="139">
        <f>SUM(D42:D46)</f>
        <v>0</v>
      </c>
      <c r="E41" s="140"/>
      <c r="F41" s="141"/>
      <c r="G41" s="139">
        <f t="shared" ref="G41:L41" si="6">SUM(G42:G46)</f>
        <v>0</v>
      </c>
      <c r="H41" s="139">
        <f t="shared" si="6"/>
        <v>0</v>
      </c>
      <c r="I41" s="139">
        <f t="shared" si="6"/>
        <v>0</v>
      </c>
      <c r="J41" s="141">
        <f t="shared" si="6"/>
        <v>0</v>
      </c>
      <c r="K41" s="141">
        <f t="shared" si="6"/>
        <v>0</v>
      </c>
      <c r="L41" s="142">
        <f t="shared" si="6"/>
        <v>0</v>
      </c>
    </row>
    <row r="42" spans="1:12" s="5" customFormat="1" x14ac:dyDescent="0.25">
      <c r="A42" s="55"/>
      <c r="B42" s="66"/>
      <c r="C42" s="54"/>
      <c r="D42" s="54"/>
      <c r="E42" s="99"/>
      <c r="F42" s="100"/>
      <c r="G42" s="19"/>
      <c r="H42" s="19"/>
      <c r="I42" s="19"/>
      <c r="J42" s="99"/>
      <c r="K42" s="99"/>
      <c r="L42" s="99"/>
    </row>
    <row r="43" spans="1:12" s="5" customFormat="1" x14ac:dyDescent="0.25">
      <c r="A43" s="55"/>
      <c r="B43" s="66"/>
      <c r="C43" s="54"/>
      <c r="D43" s="54"/>
      <c r="E43" s="99"/>
      <c r="F43" s="100"/>
      <c r="G43" s="19"/>
      <c r="H43" s="19"/>
      <c r="I43" s="19"/>
      <c r="J43" s="99"/>
      <c r="K43" s="99"/>
      <c r="L43" s="99"/>
    </row>
    <row r="44" spans="1:12" s="5" customFormat="1" x14ac:dyDescent="0.25">
      <c r="A44" s="55"/>
      <c r="B44" s="66"/>
      <c r="C44" s="54"/>
      <c r="D44" s="54"/>
      <c r="E44" s="99"/>
      <c r="F44" s="100"/>
      <c r="G44" s="19"/>
      <c r="H44" s="19"/>
      <c r="I44" s="19"/>
      <c r="J44" s="99"/>
      <c r="K44" s="99"/>
      <c r="L44" s="99"/>
    </row>
    <row r="45" spans="1:12" s="5" customFormat="1" x14ac:dyDescent="0.25">
      <c r="A45" s="55"/>
      <c r="B45" s="66"/>
      <c r="C45" s="54"/>
      <c r="D45" s="54"/>
      <c r="E45" s="99"/>
      <c r="F45" s="100"/>
      <c r="G45" s="19"/>
      <c r="H45" s="19"/>
      <c r="I45" s="19"/>
      <c r="J45" s="99"/>
      <c r="K45" s="99"/>
      <c r="L45" s="99"/>
    </row>
    <row r="46" spans="1:12" x14ac:dyDescent="0.25">
      <c r="A46" s="55"/>
      <c r="B46" s="66"/>
      <c r="C46" s="54"/>
      <c r="D46" s="54"/>
      <c r="E46" s="100"/>
      <c r="F46" s="100"/>
      <c r="G46" s="19"/>
      <c r="H46" s="19"/>
      <c r="I46" s="19"/>
      <c r="J46" s="99"/>
      <c r="K46" s="99"/>
      <c r="L46" s="99"/>
    </row>
    <row r="47" spans="1:12" s="5" customFormat="1" ht="37.5" customHeight="1" x14ac:dyDescent="0.25">
      <c r="A47" s="58" t="s">
        <v>97</v>
      </c>
      <c r="B47" s="102" t="s">
        <v>69</v>
      </c>
      <c r="C47" s="102">
        <f>SUM(C48,C52,C57)</f>
        <v>0</v>
      </c>
      <c r="D47" s="102">
        <f>SUM(D48,D52,D57)</f>
        <v>0</v>
      </c>
      <c r="E47" s="101"/>
      <c r="F47" s="57"/>
      <c r="G47" s="102">
        <f t="shared" ref="G47:L47" si="7">SUM(G48,G52,G57)</f>
        <v>0</v>
      </c>
      <c r="H47" s="102">
        <f t="shared" si="7"/>
        <v>0</v>
      </c>
      <c r="I47" s="102">
        <f t="shared" si="7"/>
        <v>0</v>
      </c>
      <c r="J47" s="101">
        <f t="shared" si="7"/>
        <v>0</v>
      </c>
      <c r="K47" s="101">
        <f t="shared" si="7"/>
        <v>0</v>
      </c>
      <c r="L47" s="101">
        <f t="shared" si="7"/>
        <v>0</v>
      </c>
    </row>
    <row r="48" spans="1:12" s="5" customFormat="1" x14ac:dyDescent="0.25">
      <c r="A48" s="55"/>
      <c r="B48" s="138" t="s">
        <v>231</v>
      </c>
      <c r="C48" s="139">
        <f>SUM(C49:C51)</f>
        <v>0</v>
      </c>
      <c r="D48" s="139">
        <f>SUM(D49:D51)</f>
        <v>0</v>
      </c>
      <c r="E48" s="140"/>
      <c r="F48" s="141"/>
      <c r="G48" s="139">
        <f t="shared" ref="G48:L48" si="8">SUM(G49:G51)</f>
        <v>0</v>
      </c>
      <c r="H48" s="139">
        <f t="shared" si="8"/>
        <v>0</v>
      </c>
      <c r="I48" s="139">
        <f t="shared" si="8"/>
        <v>0</v>
      </c>
      <c r="J48" s="141">
        <f t="shared" si="8"/>
        <v>0</v>
      </c>
      <c r="K48" s="141">
        <f t="shared" si="8"/>
        <v>0</v>
      </c>
      <c r="L48" s="142">
        <f t="shared" si="8"/>
        <v>0</v>
      </c>
    </row>
    <row r="49" spans="1:12" s="5" customFormat="1" x14ac:dyDescent="0.25">
      <c r="A49" s="55"/>
      <c r="B49" s="66"/>
      <c r="C49" s="54"/>
      <c r="D49" s="54"/>
      <c r="E49" s="99"/>
      <c r="F49" s="100"/>
      <c r="G49" s="19"/>
      <c r="H49" s="19"/>
      <c r="I49" s="19"/>
      <c r="J49" s="99"/>
      <c r="K49" s="99"/>
      <c r="L49" s="99"/>
    </row>
    <row r="50" spans="1:12" s="5" customFormat="1" x14ac:dyDescent="0.25">
      <c r="A50" s="55"/>
      <c r="B50" s="66"/>
      <c r="C50" s="54"/>
      <c r="D50" s="54"/>
      <c r="E50" s="99"/>
      <c r="F50" s="100"/>
      <c r="G50" s="19"/>
      <c r="H50" s="19"/>
      <c r="I50" s="19"/>
      <c r="J50" s="99"/>
      <c r="K50" s="99"/>
      <c r="L50" s="99"/>
    </row>
    <row r="51" spans="1:12" s="5" customFormat="1" x14ac:dyDescent="0.25">
      <c r="A51" s="55"/>
      <c r="B51" s="66"/>
      <c r="C51" s="54"/>
      <c r="D51" s="54"/>
      <c r="E51" s="99"/>
      <c r="F51" s="100"/>
      <c r="G51" s="19"/>
      <c r="H51" s="19"/>
      <c r="I51" s="19"/>
      <c r="J51" s="99"/>
      <c r="K51" s="99"/>
      <c r="L51" s="99"/>
    </row>
    <row r="52" spans="1:12" s="5" customFormat="1" x14ac:dyDescent="0.25">
      <c r="A52" s="55"/>
      <c r="B52" s="138" t="s">
        <v>232</v>
      </c>
      <c r="C52" s="139">
        <f>SUM(C53:C56)</f>
        <v>0</v>
      </c>
      <c r="D52" s="139">
        <f>SUM(D53:D56)</f>
        <v>0</v>
      </c>
      <c r="E52" s="140"/>
      <c r="F52" s="141"/>
      <c r="G52" s="139">
        <f t="shared" ref="G52:L52" si="9">SUM(G53:G56)</f>
        <v>0</v>
      </c>
      <c r="H52" s="139">
        <f t="shared" si="9"/>
        <v>0</v>
      </c>
      <c r="I52" s="139">
        <f t="shared" si="9"/>
        <v>0</v>
      </c>
      <c r="J52" s="141">
        <f t="shared" si="9"/>
        <v>0</v>
      </c>
      <c r="K52" s="141">
        <f t="shared" si="9"/>
        <v>0</v>
      </c>
      <c r="L52" s="142">
        <f t="shared" si="9"/>
        <v>0</v>
      </c>
    </row>
    <row r="53" spans="1:12" s="5" customFormat="1" x14ac:dyDescent="0.25">
      <c r="A53" s="55"/>
      <c r="B53" s="66"/>
      <c r="C53" s="54"/>
      <c r="D53" s="54"/>
      <c r="E53" s="99"/>
      <c r="F53" s="100"/>
      <c r="G53" s="19"/>
      <c r="H53" s="19"/>
      <c r="I53" s="19"/>
      <c r="J53" s="99"/>
      <c r="K53" s="99"/>
      <c r="L53" s="99"/>
    </row>
    <row r="54" spans="1:12" s="5" customFormat="1" x14ac:dyDescent="0.25">
      <c r="A54" s="55"/>
      <c r="B54" s="66"/>
      <c r="C54" s="54"/>
      <c r="D54" s="54"/>
      <c r="E54" s="99"/>
      <c r="F54" s="100"/>
      <c r="G54" s="19"/>
      <c r="H54" s="19"/>
      <c r="I54" s="19"/>
      <c r="J54" s="99"/>
      <c r="K54" s="99"/>
      <c r="L54" s="99"/>
    </row>
    <row r="55" spans="1:12" s="5" customFormat="1" x14ac:dyDescent="0.25">
      <c r="A55" s="55"/>
      <c r="B55" s="66"/>
      <c r="C55" s="54"/>
      <c r="D55" s="54"/>
      <c r="E55" s="99"/>
      <c r="F55" s="100"/>
      <c r="G55" s="19"/>
      <c r="H55" s="19"/>
      <c r="I55" s="19"/>
      <c r="J55" s="99"/>
      <c r="K55" s="99"/>
      <c r="L55" s="99"/>
    </row>
    <row r="56" spans="1:12" s="5" customFormat="1" x14ac:dyDescent="0.25">
      <c r="A56" s="55"/>
      <c r="B56" s="66"/>
      <c r="C56" s="54"/>
      <c r="D56" s="54"/>
      <c r="E56" s="99"/>
      <c r="F56" s="100"/>
      <c r="G56" s="19"/>
      <c r="H56" s="19"/>
      <c r="I56" s="19"/>
      <c r="J56" s="99"/>
      <c r="K56" s="99"/>
      <c r="L56" s="99"/>
    </row>
    <row r="57" spans="1:12" s="5" customFormat="1" x14ac:dyDescent="0.25">
      <c r="A57" s="55"/>
      <c r="B57" s="138" t="s">
        <v>233</v>
      </c>
      <c r="C57" s="139">
        <f>SUM(C58:C60)</f>
        <v>0</v>
      </c>
      <c r="D57" s="139">
        <f>SUM(D58:D60)</f>
        <v>0</v>
      </c>
      <c r="E57" s="140"/>
      <c r="F57" s="141"/>
      <c r="G57" s="139">
        <f t="shared" ref="G57:L57" si="10">SUM(G58:G60)</f>
        <v>0</v>
      </c>
      <c r="H57" s="139">
        <f t="shared" si="10"/>
        <v>0</v>
      </c>
      <c r="I57" s="139">
        <f t="shared" si="10"/>
        <v>0</v>
      </c>
      <c r="J57" s="141">
        <f t="shared" si="10"/>
        <v>0</v>
      </c>
      <c r="K57" s="141">
        <f t="shared" si="10"/>
        <v>0</v>
      </c>
      <c r="L57" s="142">
        <f t="shared" si="10"/>
        <v>0</v>
      </c>
    </row>
    <row r="58" spans="1:12" s="5" customFormat="1" x14ac:dyDescent="0.25">
      <c r="A58" s="55"/>
      <c r="B58" s="66"/>
      <c r="C58" s="54"/>
      <c r="D58" s="54"/>
      <c r="E58" s="99"/>
      <c r="F58" s="100"/>
      <c r="G58" s="19"/>
      <c r="H58" s="19"/>
      <c r="I58" s="19"/>
      <c r="J58" s="99"/>
      <c r="K58" s="99"/>
      <c r="L58" s="99"/>
    </row>
    <row r="59" spans="1:12" s="5" customFormat="1" x14ac:dyDescent="0.25">
      <c r="A59" s="55"/>
      <c r="B59" s="66"/>
      <c r="C59" s="54"/>
      <c r="D59" s="54"/>
      <c r="E59" s="99"/>
      <c r="F59" s="100"/>
      <c r="G59" s="19"/>
      <c r="H59" s="19"/>
      <c r="I59" s="19"/>
      <c r="J59" s="99"/>
      <c r="K59" s="99"/>
      <c r="L59" s="99"/>
    </row>
    <row r="60" spans="1:12" x14ac:dyDescent="0.25">
      <c r="A60" s="55"/>
      <c r="B60" s="66"/>
      <c r="C60" s="54"/>
      <c r="D60" s="54"/>
      <c r="E60" s="100"/>
      <c r="F60" s="100"/>
      <c r="G60" s="19"/>
      <c r="H60" s="19"/>
      <c r="I60" s="19"/>
      <c r="J60" s="99"/>
      <c r="K60" s="99"/>
      <c r="L60" s="99"/>
    </row>
    <row r="61" spans="1:12" s="5" customFormat="1" ht="75" customHeight="1" x14ac:dyDescent="0.25">
      <c r="A61" s="102" t="s">
        <v>98</v>
      </c>
      <c r="B61" s="102" t="s">
        <v>70</v>
      </c>
      <c r="C61" s="102">
        <f>SUM(C62,C66,C70)</f>
        <v>1</v>
      </c>
      <c r="D61" s="102">
        <f>SUM(D62,D66,D70)</f>
        <v>1</v>
      </c>
      <c r="E61" s="101"/>
      <c r="F61" s="102"/>
      <c r="G61" s="102">
        <f t="shared" ref="G61:L61" si="11">SUM(G62,G66,G70)</f>
        <v>53</v>
      </c>
      <c r="H61" s="102">
        <f t="shared" si="11"/>
        <v>0</v>
      </c>
      <c r="I61" s="102">
        <f t="shared" si="11"/>
        <v>120</v>
      </c>
      <c r="J61" s="101">
        <f t="shared" si="11"/>
        <v>0</v>
      </c>
      <c r="K61" s="101">
        <f t="shared" si="11"/>
        <v>0</v>
      </c>
      <c r="L61" s="101">
        <f t="shared" si="11"/>
        <v>0</v>
      </c>
    </row>
    <row r="62" spans="1:12" s="5" customFormat="1" x14ac:dyDescent="0.25">
      <c r="A62" s="55"/>
      <c r="B62" s="138" t="s">
        <v>231</v>
      </c>
      <c r="C62" s="139">
        <f>SUM(C63:C65)</f>
        <v>0</v>
      </c>
      <c r="D62" s="139">
        <f>SUM(D63:D65)</f>
        <v>0</v>
      </c>
      <c r="E62" s="140"/>
      <c r="F62" s="141"/>
      <c r="G62" s="139">
        <f t="shared" ref="G62:L62" si="12">SUM(G63:G65)</f>
        <v>0</v>
      </c>
      <c r="H62" s="139">
        <f t="shared" si="12"/>
        <v>0</v>
      </c>
      <c r="I62" s="139">
        <f t="shared" si="12"/>
        <v>0</v>
      </c>
      <c r="J62" s="141">
        <f t="shared" si="12"/>
        <v>0</v>
      </c>
      <c r="K62" s="141">
        <f t="shared" si="12"/>
        <v>0</v>
      </c>
      <c r="L62" s="142">
        <f t="shared" si="12"/>
        <v>0</v>
      </c>
    </row>
    <row r="63" spans="1:12" s="5" customFormat="1" x14ac:dyDescent="0.25">
      <c r="A63" s="55"/>
      <c r="B63" s="66"/>
      <c r="C63" s="54"/>
      <c r="D63" s="54"/>
      <c r="E63" s="99"/>
      <c r="F63" s="100"/>
      <c r="G63" s="19"/>
      <c r="H63" s="19"/>
      <c r="I63" s="19"/>
      <c r="J63" s="99"/>
      <c r="K63" s="99"/>
      <c r="L63" s="99"/>
    </row>
    <row r="64" spans="1:12" s="5" customFormat="1" x14ac:dyDescent="0.25">
      <c r="A64" s="55"/>
      <c r="B64" s="66"/>
      <c r="C64" s="54"/>
      <c r="D64" s="54"/>
      <c r="E64" s="99"/>
      <c r="F64" s="100"/>
      <c r="G64" s="19"/>
      <c r="H64" s="19"/>
      <c r="I64" s="19"/>
      <c r="J64" s="99"/>
      <c r="K64" s="99"/>
      <c r="L64" s="99"/>
    </row>
    <row r="65" spans="1:12" s="5" customFormat="1" x14ac:dyDescent="0.25">
      <c r="A65" s="55"/>
      <c r="B65" s="66"/>
      <c r="C65" s="54"/>
      <c r="D65" s="54"/>
      <c r="E65" s="99"/>
      <c r="F65" s="100"/>
      <c r="G65" s="19"/>
      <c r="H65" s="19"/>
      <c r="I65" s="19"/>
      <c r="J65" s="99"/>
      <c r="K65" s="99"/>
      <c r="L65" s="99"/>
    </row>
    <row r="66" spans="1:12" s="5" customFormat="1" x14ac:dyDescent="0.25">
      <c r="A66" s="55"/>
      <c r="B66" s="138" t="s">
        <v>232</v>
      </c>
      <c r="C66" s="139">
        <f>SUM(C67:C69)</f>
        <v>1</v>
      </c>
      <c r="D66" s="139">
        <f>SUM(D67:D69)</f>
        <v>1</v>
      </c>
      <c r="E66" s="140"/>
      <c r="F66" s="141"/>
      <c r="G66" s="139">
        <f t="shared" ref="G66:L66" si="13">SUM(G67:G69)</f>
        <v>53</v>
      </c>
      <c r="H66" s="139">
        <f t="shared" si="13"/>
        <v>0</v>
      </c>
      <c r="I66" s="139">
        <f t="shared" si="13"/>
        <v>120</v>
      </c>
      <c r="J66" s="141">
        <f t="shared" si="13"/>
        <v>0</v>
      </c>
      <c r="K66" s="141">
        <f t="shared" si="13"/>
        <v>0</v>
      </c>
      <c r="L66" s="142">
        <f t="shared" si="13"/>
        <v>0</v>
      </c>
    </row>
    <row r="67" spans="1:12" s="5" customFormat="1" ht="37.5" x14ac:dyDescent="0.25">
      <c r="A67" s="55"/>
      <c r="B67" s="66" t="s">
        <v>377</v>
      </c>
      <c r="C67" s="54">
        <v>1</v>
      </c>
      <c r="D67" s="54">
        <v>1</v>
      </c>
      <c r="E67" s="99" t="s">
        <v>365</v>
      </c>
      <c r="F67" s="100" t="s">
        <v>378</v>
      </c>
      <c r="G67" s="19">
        <v>53</v>
      </c>
      <c r="H67" s="19">
        <v>0</v>
      </c>
      <c r="I67" s="19">
        <v>120</v>
      </c>
      <c r="J67" s="99"/>
      <c r="K67" s="99"/>
      <c r="L67" s="99"/>
    </row>
    <row r="68" spans="1:12" s="5" customFormat="1" x14ac:dyDescent="0.25">
      <c r="A68" s="55"/>
      <c r="B68" s="66"/>
      <c r="C68" s="54"/>
      <c r="D68" s="54"/>
      <c r="E68" s="99"/>
      <c r="F68" s="100"/>
      <c r="G68" s="19"/>
      <c r="H68" s="19"/>
      <c r="I68" s="19"/>
      <c r="J68" s="99"/>
      <c r="K68" s="99"/>
      <c r="L68" s="99"/>
    </row>
    <row r="69" spans="1:12" s="5" customFormat="1" x14ac:dyDescent="0.25">
      <c r="A69" s="55"/>
      <c r="B69" s="66"/>
      <c r="C69" s="54"/>
      <c r="D69" s="54"/>
      <c r="E69" s="99"/>
      <c r="F69" s="100"/>
      <c r="G69" s="19"/>
      <c r="H69" s="19"/>
      <c r="I69" s="19"/>
      <c r="J69" s="99"/>
      <c r="K69" s="99"/>
      <c r="L69" s="99"/>
    </row>
    <row r="70" spans="1:12" s="5" customFormat="1" x14ac:dyDescent="0.25">
      <c r="A70" s="55"/>
      <c r="B70" s="138" t="s">
        <v>233</v>
      </c>
      <c r="C70" s="139">
        <f>SUM(C71:C74)</f>
        <v>0</v>
      </c>
      <c r="D70" s="139">
        <f>SUM(D71:D74)</f>
        <v>0</v>
      </c>
      <c r="E70" s="140"/>
      <c r="F70" s="141"/>
      <c r="G70" s="139">
        <f t="shared" ref="G70:L70" si="14">SUM(G71:G74)</f>
        <v>0</v>
      </c>
      <c r="H70" s="139">
        <f t="shared" si="14"/>
        <v>0</v>
      </c>
      <c r="I70" s="139">
        <f t="shared" si="14"/>
        <v>0</v>
      </c>
      <c r="J70" s="141">
        <f t="shared" si="14"/>
        <v>0</v>
      </c>
      <c r="K70" s="141">
        <f t="shared" si="14"/>
        <v>0</v>
      </c>
      <c r="L70" s="142">
        <f t="shared" si="14"/>
        <v>0</v>
      </c>
    </row>
    <row r="71" spans="1:12" s="5" customFormat="1" x14ac:dyDescent="0.25">
      <c r="A71" s="55"/>
      <c r="B71" s="66"/>
      <c r="C71" s="54"/>
      <c r="D71" s="54"/>
      <c r="E71" s="99"/>
      <c r="F71" s="100"/>
      <c r="G71" s="19"/>
      <c r="H71" s="19"/>
      <c r="I71" s="19"/>
      <c r="J71" s="99"/>
      <c r="K71" s="99"/>
      <c r="L71" s="99"/>
    </row>
    <row r="72" spans="1:12" s="5" customFormat="1" x14ac:dyDescent="0.25">
      <c r="A72" s="55"/>
      <c r="B72" s="66"/>
      <c r="C72" s="54"/>
      <c r="D72" s="54"/>
      <c r="E72" s="99"/>
      <c r="F72" s="100"/>
      <c r="G72" s="19"/>
      <c r="H72" s="19"/>
      <c r="I72" s="19"/>
      <c r="J72" s="99"/>
      <c r="K72" s="99"/>
      <c r="L72" s="99"/>
    </row>
    <row r="73" spans="1:12" s="5" customFormat="1" x14ac:dyDescent="0.25">
      <c r="A73" s="55"/>
      <c r="B73" s="66"/>
      <c r="C73" s="54"/>
      <c r="D73" s="54"/>
      <c r="E73" s="99"/>
      <c r="F73" s="100"/>
      <c r="G73" s="19"/>
      <c r="H73" s="19"/>
      <c r="I73" s="19"/>
      <c r="J73" s="99"/>
      <c r="K73" s="99"/>
      <c r="L73" s="99"/>
    </row>
    <row r="74" spans="1:12" x14ac:dyDescent="0.25">
      <c r="A74" s="55"/>
      <c r="B74" s="66"/>
      <c r="C74" s="54"/>
      <c r="D74" s="54"/>
      <c r="E74" s="100"/>
      <c r="F74" s="100"/>
      <c r="G74" s="19"/>
      <c r="H74" s="19"/>
      <c r="I74" s="19"/>
      <c r="J74" s="99"/>
      <c r="K74" s="99"/>
      <c r="L74" s="99"/>
    </row>
    <row r="75" spans="1:12" s="5" customFormat="1" ht="93.75" customHeight="1" x14ac:dyDescent="0.25">
      <c r="A75" s="102" t="s">
        <v>99</v>
      </c>
      <c r="B75" s="102" t="s">
        <v>71</v>
      </c>
      <c r="C75" s="102">
        <f>SUM(C76,C80,C86)</f>
        <v>0</v>
      </c>
      <c r="D75" s="102">
        <f>SUM(D76,D80,D86)</f>
        <v>1</v>
      </c>
      <c r="E75" s="101"/>
      <c r="F75" s="102"/>
      <c r="G75" s="102">
        <f t="shared" ref="G75:L75" si="15">SUM(G76,G80,G86)</f>
        <v>10</v>
      </c>
      <c r="H75" s="102">
        <f t="shared" si="15"/>
        <v>0</v>
      </c>
      <c r="I75" s="102">
        <f t="shared" si="15"/>
        <v>120</v>
      </c>
      <c r="J75" s="101">
        <f t="shared" si="15"/>
        <v>0</v>
      </c>
      <c r="K75" s="101">
        <f t="shared" si="15"/>
        <v>0</v>
      </c>
      <c r="L75" s="101">
        <f t="shared" si="15"/>
        <v>0</v>
      </c>
    </row>
    <row r="76" spans="1:12" s="5" customFormat="1" x14ac:dyDescent="0.25">
      <c r="A76" s="55"/>
      <c r="B76" s="138" t="s">
        <v>231</v>
      </c>
      <c r="C76" s="139">
        <f>SUM(C77:C79)</f>
        <v>0</v>
      </c>
      <c r="D76" s="139">
        <f>SUM(D77:D79)</f>
        <v>0</v>
      </c>
      <c r="E76" s="140"/>
      <c r="F76" s="141"/>
      <c r="G76" s="139">
        <f t="shared" ref="G76:L76" si="16">SUM(G77:G79)</f>
        <v>0</v>
      </c>
      <c r="H76" s="139">
        <f t="shared" si="16"/>
        <v>0</v>
      </c>
      <c r="I76" s="139">
        <f t="shared" si="16"/>
        <v>0</v>
      </c>
      <c r="J76" s="141">
        <f t="shared" si="16"/>
        <v>0</v>
      </c>
      <c r="K76" s="141">
        <f t="shared" si="16"/>
        <v>0</v>
      </c>
      <c r="L76" s="142">
        <f t="shared" si="16"/>
        <v>0</v>
      </c>
    </row>
    <row r="77" spans="1:12" s="5" customFormat="1" x14ac:dyDescent="0.25">
      <c r="A77" s="55"/>
      <c r="B77" s="66"/>
      <c r="C77" s="54"/>
      <c r="D77" s="54"/>
      <c r="E77" s="99"/>
      <c r="F77" s="100"/>
      <c r="G77" s="19"/>
      <c r="H77" s="19"/>
      <c r="I77" s="19"/>
      <c r="J77" s="99"/>
      <c r="K77" s="99"/>
      <c r="L77" s="99"/>
    </row>
    <row r="78" spans="1:12" s="5" customFormat="1" x14ac:dyDescent="0.25">
      <c r="A78" s="55"/>
      <c r="B78" s="66"/>
      <c r="C78" s="54"/>
      <c r="D78" s="54"/>
      <c r="E78" s="99"/>
      <c r="F78" s="100"/>
      <c r="G78" s="19"/>
      <c r="H78" s="19"/>
      <c r="I78" s="19"/>
      <c r="J78" s="99"/>
      <c r="K78" s="99"/>
      <c r="L78" s="99"/>
    </row>
    <row r="79" spans="1:12" s="5" customFormat="1" x14ac:dyDescent="0.25">
      <c r="A79" s="55"/>
      <c r="B79" s="66"/>
      <c r="C79" s="54"/>
      <c r="D79" s="54"/>
      <c r="E79" s="99"/>
      <c r="F79" s="100"/>
      <c r="G79" s="19"/>
      <c r="H79" s="19"/>
      <c r="I79" s="19"/>
      <c r="J79" s="99"/>
      <c r="K79" s="99"/>
      <c r="L79" s="99"/>
    </row>
    <row r="80" spans="1:12" s="5" customFormat="1" x14ac:dyDescent="0.25">
      <c r="A80" s="55"/>
      <c r="B80" s="138" t="s">
        <v>232</v>
      </c>
      <c r="C80" s="139">
        <f>SUM(C81:C85)</f>
        <v>0</v>
      </c>
      <c r="D80" s="139">
        <f>SUM(D81:D85)</f>
        <v>1</v>
      </c>
      <c r="E80" s="140"/>
      <c r="F80" s="141"/>
      <c r="G80" s="139">
        <f t="shared" ref="G80:L80" si="17">SUM(G81:G85)</f>
        <v>10</v>
      </c>
      <c r="H80" s="139">
        <f t="shared" si="17"/>
        <v>0</v>
      </c>
      <c r="I80" s="139">
        <f t="shared" si="17"/>
        <v>120</v>
      </c>
      <c r="J80" s="141">
        <f t="shared" si="17"/>
        <v>0</v>
      </c>
      <c r="K80" s="141">
        <f t="shared" si="17"/>
        <v>0</v>
      </c>
      <c r="L80" s="142">
        <f t="shared" si="17"/>
        <v>0</v>
      </c>
    </row>
    <row r="81" spans="1:12" s="5" customFormat="1" ht="37.5" x14ac:dyDescent="0.25">
      <c r="A81" s="55"/>
      <c r="B81" s="66" t="s">
        <v>379</v>
      </c>
      <c r="C81" s="54">
        <v>0</v>
      </c>
      <c r="D81" s="54">
        <v>1</v>
      </c>
      <c r="E81" s="99" t="s">
        <v>380</v>
      </c>
      <c r="F81" s="100"/>
      <c r="G81" s="19">
        <v>10</v>
      </c>
      <c r="H81" s="19"/>
      <c r="I81" s="19">
        <v>120</v>
      </c>
      <c r="J81" s="99"/>
      <c r="K81" s="99"/>
      <c r="L81" s="99"/>
    </row>
    <row r="82" spans="1:12" s="5" customFormat="1" x14ac:dyDescent="0.25">
      <c r="A82" s="55"/>
      <c r="B82" s="66"/>
      <c r="C82" s="54"/>
      <c r="D82" s="54"/>
      <c r="E82" s="99"/>
      <c r="F82" s="100"/>
      <c r="G82" s="19"/>
      <c r="H82" s="19"/>
      <c r="I82" s="19"/>
      <c r="J82" s="99"/>
      <c r="K82" s="99"/>
      <c r="L82" s="99"/>
    </row>
    <row r="83" spans="1:12" s="5" customFormat="1" x14ac:dyDescent="0.25">
      <c r="A83" s="55"/>
      <c r="B83" s="66"/>
      <c r="C83" s="54"/>
      <c r="D83" s="54"/>
      <c r="E83" s="99"/>
      <c r="F83" s="100"/>
      <c r="G83" s="19"/>
      <c r="H83" s="19"/>
      <c r="I83" s="19"/>
      <c r="J83" s="99"/>
      <c r="K83" s="99"/>
      <c r="L83" s="99"/>
    </row>
    <row r="84" spans="1:12" s="5" customFormat="1" x14ac:dyDescent="0.25">
      <c r="A84" s="55"/>
      <c r="B84" s="66"/>
      <c r="C84" s="54"/>
      <c r="D84" s="54"/>
      <c r="E84" s="99"/>
      <c r="F84" s="100"/>
      <c r="G84" s="19"/>
      <c r="H84" s="19"/>
      <c r="I84" s="19"/>
      <c r="J84" s="99"/>
      <c r="K84" s="99"/>
      <c r="L84" s="99"/>
    </row>
    <row r="85" spans="1:12" s="5" customFormat="1" x14ac:dyDescent="0.25">
      <c r="A85" s="55"/>
      <c r="B85" s="66"/>
      <c r="C85" s="54"/>
      <c r="D85" s="54"/>
      <c r="E85" s="99"/>
      <c r="F85" s="100"/>
      <c r="G85" s="19"/>
      <c r="H85" s="19"/>
      <c r="I85" s="19"/>
      <c r="J85" s="99"/>
      <c r="K85" s="99"/>
      <c r="L85" s="99"/>
    </row>
    <row r="86" spans="1:12" s="5" customFormat="1" x14ac:dyDescent="0.25">
      <c r="A86" s="55"/>
      <c r="B86" s="138" t="s">
        <v>233</v>
      </c>
      <c r="C86" s="139">
        <f>SUM(C87:C90)</f>
        <v>0</v>
      </c>
      <c r="D86" s="139">
        <f>SUM(D87:D90)</f>
        <v>0</v>
      </c>
      <c r="E86" s="140"/>
      <c r="F86" s="141"/>
      <c r="G86" s="139">
        <f t="shared" ref="G86:L86" si="18">SUM(G87:G90)</f>
        <v>0</v>
      </c>
      <c r="H86" s="139">
        <f t="shared" si="18"/>
        <v>0</v>
      </c>
      <c r="I86" s="139">
        <f t="shared" si="18"/>
        <v>0</v>
      </c>
      <c r="J86" s="141">
        <f t="shared" si="18"/>
        <v>0</v>
      </c>
      <c r="K86" s="141">
        <f t="shared" si="18"/>
        <v>0</v>
      </c>
      <c r="L86" s="142">
        <f t="shared" si="18"/>
        <v>0</v>
      </c>
    </row>
    <row r="87" spans="1:12" s="5" customFormat="1" x14ac:dyDescent="0.25">
      <c r="A87" s="55"/>
      <c r="B87" s="66"/>
      <c r="C87" s="54"/>
      <c r="D87" s="54"/>
      <c r="E87" s="99"/>
      <c r="F87" s="100"/>
      <c r="G87" s="19"/>
      <c r="H87" s="19"/>
      <c r="I87" s="19"/>
      <c r="J87" s="99"/>
      <c r="K87" s="99"/>
      <c r="L87" s="99"/>
    </row>
    <row r="88" spans="1:12" s="5" customFormat="1" x14ac:dyDescent="0.25">
      <c r="A88" s="55"/>
      <c r="B88" s="66"/>
      <c r="C88" s="54"/>
      <c r="D88" s="54"/>
      <c r="E88" s="99"/>
      <c r="F88" s="100"/>
      <c r="G88" s="19"/>
      <c r="H88" s="19"/>
      <c r="I88" s="19"/>
      <c r="J88" s="99"/>
      <c r="K88" s="99"/>
      <c r="L88" s="99"/>
    </row>
    <row r="89" spans="1:12" s="5" customFormat="1" x14ac:dyDescent="0.25">
      <c r="A89" s="55"/>
      <c r="B89" s="66"/>
      <c r="C89" s="54"/>
      <c r="D89" s="54"/>
      <c r="E89" s="99"/>
      <c r="F89" s="100"/>
      <c r="G89" s="19"/>
      <c r="H89" s="19"/>
      <c r="I89" s="19"/>
      <c r="J89" s="99"/>
      <c r="K89" s="99"/>
      <c r="L89" s="99"/>
    </row>
    <row r="90" spans="1:12" x14ac:dyDescent="0.25">
      <c r="A90" s="55"/>
      <c r="B90" s="66"/>
      <c r="C90" s="54"/>
      <c r="D90" s="54"/>
      <c r="E90" s="100"/>
      <c r="F90" s="100"/>
      <c r="G90" s="19"/>
      <c r="H90" s="19"/>
      <c r="I90" s="19"/>
      <c r="J90" s="99"/>
      <c r="K90" s="99"/>
      <c r="L90" s="99"/>
    </row>
    <row r="91" spans="1:12" s="5" customFormat="1" ht="75" customHeight="1" x14ac:dyDescent="0.25">
      <c r="A91" s="102" t="s">
        <v>100</v>
      </c>
      <c r="B91" s="102" t="s">
        <v>72</v>
      </c>
      <c r="C91" s="102">
        <f>SUM(C92,C96,C102)</f>
        <v>1</v>
      </c>
      <c r="D91" s="102">
        <f>SUM(D92,D96,D102)</f>
        <v>1</v>
      </c>
      <c r="E91" s="101"/>
      <c r="F91" s="102"/>
      <c r="G91" s="102">
        <f>SUM(G92,G96,G102)</f>
        <v>13</v>
      </c>
      <c r="H91" s="102">
        <f>SUM(H92,H96,H102)</f>
        <v>13</v>
      </c>
      <c r="I91" s="102">
        <f>SUM(CI92,I96,I102)</f>
        <v>240</v>
      </c>
      <c r="J91" s="101">
        <f>SUM(J92,J96,J102)</f>
        <v>0</v>
      </c>
      <c r="K91" s="101">
        <f>SUM(K92,K96,K102)</f>
        <v>0</v>
      </c>
      <c r="L91" s="101">
        <f>SUM(L92,L96,L102)</f>
        <v>0</v>
      </c>
    </row>
    <row r="92" spans="1:12" s="5" customFormat="1" x14ac:dyDescent="0.25">
      <c r="A92" s="55"/>
      <c r="B92" s="138" t="s">
        <v>231</v>
      </c>
      <c r="C92" s="139">
        <f>SUM(C93:C95)</f>
        <v>0</v>
      </c>
      <c r="D92" s="139">
        <f>SUM(D93:D95)</f>
        <v>0</v>
      </c>
      <c r="E92" s="140"/>
      <c r="F92" s="141"/>
      <c r="G92" s="139">
        <f t="shared" ref="G92:L92" si="19">SUM(G93:G95)</f>
        <v>0</v>
      </c>
      <c r="H92" s="139">
        <f t="shared" si="19"/>
        <v>0</v>
      </c>
      <c r="I92" s="139">
        <f t="shared" si="19"/>
        <v>0</v>
      </c>
      <c r="J92" s="141">
        <f t="shared" si="19"/>
        <v>0</v>
      </c>
      <c r="K92" s="141">
        <f t="shared" si="19"/>
        <v>0</v>
      </c>
      <c r="L92" s="142">
        <f t="shared" si="19"/>
        <v>0</v>
      </c>
    </row>
    <row r="93" spans="1:12" s="5" customFormat="1" x14ac:dyDescent="0.25">
      <c r="A93" s="55"/>
      <c r="B93" s="66"/>
      <c r="C93" s="54"/>
      <c r="D93" s="54"/>
      <c r="E93" s="99"/>
      <c r="F93" s="100"/>
      <c r="G93" s="19"/>
      <c r="H93" s="19"/>
      <c r="I93" s="19"/>
      <c r="J93" s="99"/>
      <c r="K93" s="99"/>
      <c r="L93" s="99"/>
    </row>
    <row r="94" spans="1:12" s="5" customFormat="1" x14ac:dyDescent="0.25">
      <c r="A94" s="55"/>
      <c r="B94" s="66"/>
      <c r="C94" s="54"/>
      <c r="D94" s="54"/>
      <c r="E94" s="99"/>
      <c r="F94" s="100"/>
      <c r="G94" s="19"/>
      <c r="H94" s="19"/>
      <c r="I94" s="19"/>
      <c r="J94" s="99"/>
      <c r="K94" s="99"/>
      <c r="L94" s="99"/>
    </row>
    <row r="95" spans="1:12" s="5" customFormat="1" x14ac:dyDescent="0.25">
      <c r="A95" s="55"/>
      <c r="B95" s="66"/>
      <c r="C95" s="54"/>
      <c r="D95" s="54"/>
      <c r="E95" s="99"/>
      <c r="F95" s="100"/>
      <c r="G95" s="19"/>
      <c r="H95" s="19"/>
      <c r="I95" s="19"/>
      <c r="J95" s="99"/>
      <c r="K95" s="99"/>
      <c r="L95" s="99"/>
    </row>
    <row r="96" spans="1:12" s="5" customFormat="1" x14ac:dyDescent="0.25">
      <c r="A96" s="55"/>
      <c r="B96" s="138" t="s">
        <v>232</v>
      </c>
      <c r="C96" s="139">
        <v>1</v>
      </c>
      <c r="D96" s="139">
        <v>1</v>
      </c>
      <c r="E96" s="140"/>
      <c r="F96" s="141"/>
      <c r="G96" s="139">
        <f t="shared" ref="G96:L96" si="20">SUM(G97:G101)</f>
        <v>13</v>
      </c>
      <c r="H96" s="139">
        <f t="shared" si="20"/>
        <v>13</v>
      </c>
      <c r="I96" s="139">
        <f t="shared" si="20"/>
        <v>240</v>
      </c>
      <c r="J96" s="141">
        <f t="shared" si="20"/>
        <v>0</v>
      </c>
      <c r="K96" s="141">
        <f t="shared" si="20"/>
        <v>0</v>
      </c>
      <c r="L96" s="142">
        <f t="shared" si="20"/>
        <v>0</v>
      </c>
    </row>
    <row r="97" spans="1:12" s="5" customFormat="1" x14ac:dyDescent="0.25">
      <c r="A97" s="55"/>
      <c r="B97" s="66" t="s">
        <v>381</v>
      </c>
      <c r="C97" s="54">
        <v>1</v>
      </c>
      <c r="D97" s="54">
        <v>1</v>
      </c>
      <c r="E97" s="99"/>
      <c r="F97" s="100"/>
      <c r="G97" s="19">
        <v>13</v>
      </c>
      <c r="H97" s="19">
        <v>13</v>
      </c>
      <c r="I97" s="19">
        <v>240</v>
      </c>
      <c r="J97" s="99"/>
      <c r="K97" s="99"/>
      <c r="L97" s="99"/>
    </row>
    <row r="98" spans="1:12" s="5" customFormat="1" x14ac:dyDescent="0.25">
      <c r="A98" s="55"/>
      <c r="B98" s="66"/>
      <c r="C98" s="54"/>
      <c r="D98" s="54"/>
      <c r="E98" s="99"/>
      <c r="F98" s="100"/>
      <c r="G98" s="19"/>
      <c r="H98" s="19"/>
      <c r="I98" s="19"/>
      <c r="J98" s="99"/>
      <c r="K98" s="99"/>
      <c r="L98" s="99"/>
    </row>
    <row r="99" spans="1:12" s="5" customFormat="1" x14ac:dyDescent="0.25">
      <c r="A99" s="55"/>
      <c r="B99" s="66"/>
      <c r="C99" s="54"/>
      <c r="D99" s="54"/>
      <c r="E99" s="99"/>
      <c r="F99" s="100"/>
      <c r="G99" s="19"/>
      <c r="H99" s="19"/>
      <c r="I99" s="19"/>
      <c r="J99" s="99"/>
      <c r="K99" s="99"/>
      <c r="L99" s="99"/>
    </row>
    <row r="100" spans="1:12" s="5" customFormat="1" x14ac:dyDescent="0.25">
      <c r="A100" s="55"/>
      <c r="B100" s="66"/>
      <c r="C100" s="54"/>
      <c r="D100" s="54"/>
      <c r="E100" s="99"/>
      <c r="F100" s="100"/>
      <c r="G100" s="19"/>
      <c r="H100" s="19"/>
      <c r="I100" s="19"/>
      <c r="J100" s="99"/>
      <c r="K100" s="99"/>
      <c r="L100" s="99"/>
    </row>
    <row r="101" spans="1:12" s="5" customFormat="1" x14ac:dyDescent="0.25">
      <c r="A101" s="55"/>
      <c r="B101" s="66"/>
      <c r="C101" s="54"/>
      <c r="D101" s="54"/>
      <c r="E101" s="99"/>
      <c r="F101" s="100"/>
      <c r="G101" s="19"/>
      <c r="H101" s="19"/>
      <c r="I101" s="19"/>
      <c r="J101" s="99"/>
      <c r="K101" s="99"/>
      <c r="L101" s="99"/>
    </row>
    <row r="102" spans="1:12" s="5" customFormat="1" x14ac:dyDescent="0.25">
      <c r="A102" s="55"/>
      <c r="B102" s="138" t="s">
        <v>233</v>
      </c>
      <c r="C102" s="139">
        <f>SUM(C103:C106)</f>
        <v>0</v>
      </c>
      <c r="D102" s="139">
        <f>SUM(D103:D106)</f>
        <v>0</v>
      </c>
      <c r="E102" s="140"/>
      <c r="F102" s="141"/>
      <c r="G102" s="139">
        <f t="shared" ref="G102:L102" si="21">SUM(G103:G106)</f>
        <v>0</v>
      </c>
      <c r="H102" s="139">
        <f t="shared" si="21"/>
        <v>0</v>
      </c>
      <c r="I102" s="139">
        <f t="shared" si="21"/>
        <v>0</v>
      </c>
      <c r="J102" s="141">
        <f t="shared" si="21"/>
        <v>0</v>
      </c>
      <c r="K102" s="141">
        <f t="shared" si="21"/>
        <v>0</v>
      </c>
      <c r="L102" s="142">
        <f t="shared" si="21"/>
        <v>0</v>
      </c>
    </row>
    <row r="103" spans="1:12" s="5" customFormat="1" x14ac:dyDescent="0.25">
      <c r="A103" s="55"/>
      <c r="B103" s="66"/>
      <c r="C103" s="54"/>
      <c r="D103" s="54"/>
      <c r="E103" s="99"/>
      <c r="F103" s="100"/>
      <c r="G103" s="19"/>
      <c r="H103" s="19"/>
      <c r="I103" s="19"/>
      <c r="J103" s="99"/>
      <c r="K103" s="99"/>
      <c r="L103" s="99"/>
    </row>
    <row r="104" spans="1:12" s="5" customFormat="1" x14ac:dyDescent="0.25">
      <c r="A104" s="55"/>
      <c r="B104" s="66"/>
      <c r="C104" s="54"/>
      <c r="D104" s="54"/>
      <c r="E104" s="99"/>
      <c r="F104" s="100"/>
      <c r="G104" s="19"/>
      <c r="H104" s="19"/>
      <c r="I104" s="19"/>
      <c r="J104" s="99"/>
      <c r="K104" s="99"/>
      <c r="L104" s="99"/>
    </row>
    <row r="105" spans="1:12" s="5" customFormat="1" x14ac:dyDescent="0.25">
      <c r="A105" s="55"/>
      <c r="B105" s="66"/>
      <c r="C105" s="54"/>
      <c r="D105" s="54"/>
      <c r="E105" s="99"/>
      <c r="F105" s="100"/>
      <c r="G105" s="19"/>
      <c r="H105" s="19"/>
      <c r="I105" s="19"/>
      <c r="J105" s="99"/>
      <c r="K105" s="99"/>
      <c r="L105" s="99"/>
    </row>
    <row r="106" spans="1:12" x14ac:dyDescent="0.25">
      <c r="A106" s="55"/>
      <c r="B106" s="66"/>
      <c r="C106" s="54"/>
      <c r="D106" s="54"/>
      <c r="E106" s="100"/>
      <c r="F106" s="100"/>
      <c r="G106" s="19"/>
      <c r="H106" s="19"/>
      <c r="I106" s="19"/>
      <c r="J106" s="99"/>
      <c r="K106" s="99"/>
      <c r="L106" s="99"/>
    </row>
    <row r="107" spans="1:12" ht="187.5" customHeight="1" x14ac:dyDescent="0.25">
      <c r="A107" s="102" t="s">
        <v>196</v>
      </c>
      <c r="B107" s="102" t="s">
        <v>197</v>
      </c>
      <c r="C107" s="102">
        <f>SUM(C108,C112,C115)</f>
        <v>0</v>
      </c>
      <c r="D107" s="102">
        <f>SUM(D108,D112,D115)</f>
        <v>0</v>
      </c>
      <c r="E107" s="101"/>
      <c r="F107" s="102"/>
      <c r="G107" s="102">
        <f t="shared" ref="G107:L107" si="22">SUM(G108,G112,G115)</f>
        <v>0</v>
      </c>
      <c r="H107" s="102">
        <f t="shared" si="22"/>
        <v>0</v>
      </c>
      <c r="I107" s="102">
        <f t="shared" si="22"/>
        <v>0</v>
      </c>
      <c r="J107" s="101">
        <f t="shared" si="22"/>
        <v>0</v>
      </c>
      <c r="K107" s="101">
        <f t="shared" si="22"/>
        <v>0</v>
      </c>
      <c r="L107" s="101">
        <f t="shared" si="22"/>
        <v>0</v>
      </c>
    </row>
    <row r="108" spans="1:12" x14ac:dyDescent="0.25">
      <c r="A108" s="55"/>
      <c r="B108" s="138" t="s">
        <v>231</v>
      </c>
      <c r="C108" s="139">
        <f>SUM(C109:C111)</f>
        <v>0</v>
      </c>
      <c r="D108" s="139">
        <f>SUM(D109:D111)</f>
        <v>0</v>
      </c>
      <c r="E108" s="140"/>
      <c r="F108" s="141"/>
      <c r="G108" s="139">
        <f t="shared" ref="G108:L108" si="23">SUM(G109:G111)</f>
        <v>0</v>
      </c>
      <c r="H108" s="139">
        <f t="shared" si="23"/>
        <v>0</v>
      </c>
      <c r="I108" s="139">
        <f t="shared" si="23"/>
        <v>0</v>
      </c>
      <c r="J108" s="141">
        <f t="shared" si="23"/>
        <v>0</v>
      </c>
      <c r="K108" s="141">
        <f t="shared" si="23"/>
        <v>0</v>
      </c>
      <c r="L108" s="142">
        <f t="shared" si="23"/>
        <v>0</v>
      </c>
    </row>
    <row r="109" spans="1:12" x14ac:dyDescent="0.25">
      <c r="A109" s="55"/>
      <c r="B109" s="66"/>
      <c r="C109" s="54"/>
      <c r="D109" s="54"/>
      <c r="E109" s="99"/>
      <c r="F109" s="100"/>
      <c r="G109" s="19"/>
      <c r="H109" s="19"/>
      <c r="I109" s="19"/>
      <c r="J109" s="99"/>
      <c r="K109" s="99"/>
      <c r="L109" s="99"/>
    </row>
    <row r="110" spans="1:12" x14ac:dyDescent="0.25">
      <c r="A110" s="55"/>
      <c r="B110" s="66"/>
      <c r="C110" s="54"/>
      <c r="D110" s="54"/>
      <c r="E110" s="99"/>
      <c r="F110" s="100"/>
      <c r="G110" s="19"/>
      <c r="H110" s="19"/>
      <c r="I110" s="19"/>
      <c r="J110" s="99"/>
      <c r="K110" s="99"/>
      <c r="L110" s="99"/>
    </row>
    <row r="111" spans="1:12" x14ac:dyDescent="0.25">
      <c r="A111" s="55"/>
      <c r="B111" s="66"/>
      <c r="C111" s="54"/>
      <c r="D111" s="54"/>
      <c r="E111" s="99"/>
      <c r="F111" s="100"/>
      <c r="G111" s="19"/>
      <c r="H111" s="19"/>
      <c r="I111" s="19"/>
      <c r="J111" s="99"/>
      <c r="K111" s="99"/>
      <c r="L111" s="99"/>
    </row>
    <row r="112" spans="1:12" x14ac:dyDescent="0.25">
      <c r="A112" s="55"/>
      <c r="B112" s="138" t="s">
        <v>232</v>
      </c>
      <c r="C112" s="139">
        <f>SUM(C113:C114)</f>
        <v>0</v>
      </c>
      <c r="D112" s="139">
        <f>SUM(D113:D114)</f>
        <v>0</v>
      </c>
      <c r="E112" s="140"/>
      <c r="F112" s="141"/>
      <c r="G112" s="139">
        <f t="shared" ref="G112:L112" si="24">SUM(G113:G114)</f>
        <v>0</v>
      </c>
      <c r="H112" s="139">
        <f t="shared" si="24"/>
        <v>0</v>
      </c>
      <c r="I112" s="139">
        <f t="shared" si="24"/>
        <v>0</v>
      </c>
      <c r="J112" s="141">
        <f t="shared" si="24"/>
        <v>0</v>
      </c>
      <c r="K112" s="141">
        <f t="shared" si="24"/>
        <v>0</v>
      </c>
      <c r="L112" s="142">
        <f t="shared" si="24"/>
        <v>0</v>
      </c>
    </row>
    <row r="113" spans="1:12" x14ac:dyDescent="0.25">
      <c r="A113" s="55"/>
      <c r="B113" s="66"/>
      <c r="C113" s="54"/>
      <c r="D113" s="54"/>
      <c r="E113" s="99"/>
      <c r="F113" s="100"/>
      <c r="G113" s="19"/>
      <c r="H113" s="19"/>
      <c r="I113" s="19"/>
      <c r="J113" s="99"/>
      <c r="K113" s="99"/>
      <c r="L113" s="99"/>
    </row>
    <row r="114" spans="1:12" x14ac:dyDescent="0.25">
      <c r="A114" s="55"/>
      <c r="B114" s="66"/>
      <c r="C114" s="54"/>
      <c r="D114" s="54"/>
      <c r="E114" s="99"/>
      <c r="F114" s="100"/>
      <c r="G114" s="19"/>
      <c r="H114" s="19"/>
      <c r="I114" s="19"/>
      <c r="J114" s="99"/>
      <c r="K114" s="99"/>
      <c r="L114" s="99"/>
    </row>
    <row r="115" spans="1:12" x14ac:dyDescent="0.25">
      <c r="A115" s="55"/>
      <c r="B115" s="138" t="s">
        <v>233</v>
      </c>
      <c r="C115" s="139">
        <f>SUM(C116:C118)</f>
        <v>0</v>
      </c>
      <c r="D115" s="139">
        <f>SUM(D116:D118)</f>
        <v>0</v>
      </c>
      <c r="E115" s="140"/>
      <c r="F115" s="141"/>
      <c r="G115" s="139">
        <f t="shared" ref="G115:L115" si="25">SUM(G116:G118)</f>
        <v>0</v>
      </c>
      <c r="H115" s="139">
        <f t="shared" si="25"/>
        <v>0</v>
      </c>
      <c r="I115" s="139">
        <f t="shared" si="25"/>
        <v>0</v>
      </c>
      <c r="J115" s="141">
        <f t="shared" si="25"/>
        <v>0</v>
      </c>
      <c r="K115" s="141">
        <f t="shared" si="25"/>
        <v>0</v>
      </c>
      <c r="L115" s="142">
        <f t="shared" si="25"/>
        <v>0</v>
      </c>
    </row>
    <row r="116" spans="1:12" x14ac:dyDescent="0.25">
      <c r="A116" s="55"/>
      <c r="B116" s="66"/>
      <c r="C116" s="54"/>
      <c r="D116" s="54"/>
      <c r="E116" s="99"/>
      <c r="F116" s="100"/>
      <c r="G116" s="19"/>
      <c r="H116" s="19"/>
      <c r="I116" s="19"/>
      <c r="J116" s="99"/>
      <c r="K116" s="99"/>
      <c r="L116" s="99"/>
    </row>
    <row r="117" spans="1:12" x14ac:dyDescent="0.25">
      <c r="A117" s="55"/>
      <c r="B117" s="66"/>
      <c r="C117" s="54"/>
      <c r="D117" s="54"/>
      <c r="E117" s="99"/>
      <c r="F117" s="100"/>
      <c r="G117" s="19"/>
      <c r="H117" s="19"/>
      <c r="I117" s="19"/>
      <c r="J117" s="99"/>
      <c r="K117" s="99"/>
      <c r="L117" s="99"/>
    </row>
    <row r="118" spans="1:12" x14ac:dyDescent="0.25">
      <c r="A118" s="55"/>
      <c r="B118" s="66"/>
      <c r="C118" s="54"/>
      <c r="D118" s="54"/>
      <c r="E118" s="100"/>
      <c r="F118" s="100"/>
      <c r="G118" s="19"/>
      <c r="H118" s="19"/>
      <c r="I118" s="19"/>
      <c r="J118" s="99"/>
      <c r="K118" s="99"/>
      <c r="L118" s="99"/>
    </row>
    <row r="119" spans="1:12" ht="19.5" x14ac:dyDescent="0.35">
      <c r="A119" s="326" t="s">
        <v>195</v>
      </c>
      <c r="B119" s="326"/>
      <c r="C119" s="326"/>
      <c r="D119" s="326"/>
      <c r="E119" s="326"/>
      <c r="F119" s="326"/>
      <c r="G119" s="326"/>
      <c r="H119" s="326"/>
      <c r="I119" s="326"/>
      <c r="J119" s="326"/>
      <c r="K119" s="102"/>
      <c r="L119" s="132"/>
    </row>
    <row r="120" spans="1:12" x14ac:dyDescent="0.3">
      <c r="K120" s="112"/>
      <c r="L120" s="133"/>
    </row>
    <row r="121" spans="1:12" x14ac:dyDescent="0.3">
      <c r="K121" s="112"/>
      <c r="L121" s="133"/>
    </row>
    <row r="122" spans="1:12" x14ac:dyDescent="0.3">
      <c r="K122" s="112"/>
      <c r="L122" s="133"/>
    </row>
    <row r="123" spans="1:12" x14ac:dyDescent="0.3">
      <c r="K123" s="112"/>
      <c r="L123" s="133"/>
    </row>
    <row r="124" spans="1:12" x14ac:dyDescent="0.3">
      <c r="K124" s="112"/>
      <c r="L124" s="133"/>
    </row>
    <row r="125" spans="1:12" x14ac:dyDescent="0.3">
      <c r="K125" s="112"/>
      <c r="L125" s="133"/>
    </row>
    <row r="126" spans="1:12" x14ac:dyDescent="0.3">
      <c r="K126" s="112"/>
      <c r="L126" s="133"/>
    </row>
    <row r="127" spans="1:12" x14ac:dyDescent="0.3">
      <c r="K127" s="112"/>
      <c r="L127" s="133"/>
    </row>
    <row r="128" spans="1:12" x14ac:dyDescent="0.3">
      <c r="K128" s="112"/>
      <c r="L128" s="133"/>
    </row>
    <row r="129" spans="11:12" customFormat="1" x14ac:dyDescent="0.25">
      <c r="K129" s="112"/>
      <c r="L129" s="133"/>
    </row>
    <row r="130" spans="11:12" customFormat="1" x14ac:dyDescent="0.25">
      <c r="K130" s="102"/>
      <c r="L130" s="132"/>
    </row>
    <row r="131" spans="11:12" customFormat="1" x14ac:dyDescent="0.25">
      <c r="K131" s="100"/>
      <c r="L131" s="134"/>
    </row>
    <row r="132" spans="11:12" customFormat="1" x14ac:dyDescent="0.25">
      <c r="K132" s="100"/>
      <c r="L132" s="134"/>
    </row>
    <row r="133" spans="11:12" customFormat="1" x14ac:dyDescent="0.25">
      <c r="K133" s="100"/>
      <c r="L133" s="134"/>
    </row>
    <row r="134" spans="11:12" customFormat="1" x14ac:dyDescent="0.25">
      <c r="K134" s="100"/>
      <c r="L134" s="134"/>
    </row>
    <row r="135" spans="11:12" customFormat="1" x14ac:dyDescent="0.25">
      <c r="K135" s="100"/>
      <c r="L135" s="134"/>
    </row>
    <row r="136" spans="11:12" customFormat="1" x14ac:dyDescent="0.25">
      <c r="K136" s="100"/>
      <c r="L136" s="134"/>
    </row>
    <row r="137" spans="11:12" customFormat="1" x14ac:dyDescent="0.25">
      <c r="K137" s="100"/>
      <c r="L137" s="134"/>
    </row>
    <row r="138" spans="11:12" customFormat="1" x14ac:dyDescent="0.25">
      <c r="K138" s="100"/>
      <c r="L138" s="134"/>
    </row>
    <row r="139" spans="11:12" customFormat="1" x14ac:dyDescent="0.25">
      <c r="K139" s="100"/>
      <c r="L139" s="134"/>
    </row>
    <row r="140" spans="11:12" customFormat="1" x14ac:dyDescent="0.25">
      <c r="K140" s="100"/>
      <c r="L140" s="134"/>
    </row>
    <row r="141" spans="11:12" customFormat="1" x14ac:dyDescent="0.25">
      <c r="K141" s="102"/>
      <c r="L141" s="132"/>
    </row>
    <row r="142" spans="11:12" customFormat="1" x14ac:dyDescent="0.25">
      <c r="K142" s="100"/>
      <c r="L142" s="134"/>
    </row>
    <row r="143" spans="11:12" customFormat="1" x14ac:dyDescent="0.25">
      <c r="K143" s="100"/>
      <c r="L143" s="134"/>
    </row>
    <row r="144" spans="11:12" customFormat="1" x14ac:dyDescent="0.25">
      <c r="K144" s="100"/>
      <c r="L144" s="134"/>
    </row>
    <row r="145" spans="11:12" customFormat="1" x14ac:dyDescent="0.25">
      <c r="K145" s="100"/>
      <c r="L145" s="134"/>
    </row>
    <row r="146" spans="11:12" customFormat="1" x14ac:dyDescent="0.25">
      <c r="K146" s="100"/>
      <c r="L146" s="134"/>
    </row>
    <row r="147" spans="11:12" customFormat="1" x14ac:dyDescent="0.25">
      <c r="K147" s="100"/>
      <c r="L147" s="134"/>
    </row>
    <row r="148" spans="11:12" customFormat="1" x14ac:dyDescent="0.25">
      <c r="K148" s="100"/>
      <c r="L148" s="134"/>
    </row>
    <row r="149" spans="11:12" customFormat="1" x14ac:dyDescent="0.25">
      <c r="K149" s="100"/>
      <c r="L149" s="134"/>
    </row>
    <row r="150" spans="11:12" customFormat="1" x14ac:dyDescent="0.25">
      <c r="K150" s="100"/>
      <c r="L150" s="134"/>
    </row>
    <row r="151" spans="11:12" customFormat="1" x14ac:dyDescent="0.25">
      <c r="K151" s="100"/>
      <c r="L151" s="134"/>
    </row>
    <row r="152" spans="11:12" customFormat="1" x14ac:dyDescent="0.25">
      <c r="K152" s="102"/>
      <c r="L152" s="132"/>
    </row>
    <row r="153" spans="11:12" customFormat="1" x14ac:dyDescent="0.25">
      <c r="K153" s="100"/>
      <c r="L153" s="134"/>
    </row>
    <row r="154" spans="11:12" customFormat="1" x14ac:dyDescent="0.25">
      <c r="K154" s="100"/>
      <c r="L154" s="134"/>
    </row>
    <row r="155" spans="11:12" customFormat="1" x14ac:dyDescent="0.25">
      <c r="K155" s="100"/>
      <c r="L155" s="134"/>
    </row>
    <row r="156" spans="11:12" customFormat="1" x14ac:dyDescent="0.25">
      <c r="K156" s="100"/>
      <c r="L156" s="134"/>
    </row>
    <row r="157" spans="11:12" customFormat="1" x14ac:dyDescent="0.25">
      <c r="K157" s="100"/>
      <c r="L157" s="134"/>
    </row>
    <row r="158" spans="11:12" customFormat="1" x14ac:dyDescent="0.25">
      <c r="K158" s="100"/>
      <c r="L158" s="134"/>
    </row>
    <row r="159" spans="11:12" customFormat="1" x14ac:dyDescent="0.25">
      <c r="K159" s="100"/>
      <c r="L159" s="134"/>
    </row>
    <row r="160" spans="11:12" customFormat="1" x14ac:dyDescent="0.25">
      <c r="K160" s="100"/>
      <c r="L160" s="134"/>
    </row>
    <row r="161" spans="11:12" customFormat="1" x14ac:dyDescent="0.25">
      <c r="K161" s="100"/>
      <c r="L161" s="134"/>
    </row>
    <row r="162" spans="11:12" customFormat="1" x14ac:dyDescent="0.25">
      <c r="K162" s="100"/>
      <c r="L162" s="134"/>
    </row>
    <row r="163" spans="11:12" customFormat="1" x14ac:dyDescent="0.25">
      <c r="K163" s="102"/>
      <c r="L163" s="132"/>
    </row>
    <row r="164" spans="11:12" customFormat="1" x14ac:dyDescent="0.25">
      <c r="K164" s="100"/>
      <c r="L164" s="134"/>
    </row>
    <row r="165" spans="11:12" customFormat="1" x14ac:dyDescent="0.25">
      <c r="K165" s="100"/>
      <c r="L165" s="134"/>
    </row>
    <row r="166" spans="11:12" customFormat="1" x14ac:dyDescent="0.25">
      <c r="K166" s="100"/>
      <c r="L166" s="134"/>
    </row>
    <row r="167" spans="11:12" customFormat="1" x14ac:dyDescent="0.25">
      <c r="K167" s="100"/>
      <c r="L167" s="134"/>
    </row>
    <row r="168" spans="11:12" customFormat="1" x14ac:dyDescent="0.25">
      <c r="K168" s="100"/>
      <c r="L168" s="134"/>
    </row>
    <row r="169" spans="11:12" customFormat="1" x14ac:dyDescent="0.25">
      <c r="K169" s="100"/>
      <c r="L169" s="134"/>
    </row>
    <row r="170" spans="11:12" customFormat="1" x14ac:dyDescent="0.25">
      <c r="K170" s="100"/>
      <c r="L170" s="134"/>
    </row>
    <row r="171" spans="11:12" customFormat="1" x14ac:dyDescent="0.25">
      <c r="K171" s="100"/>
      <c r="L171" s="134"/>
    </row>
    <row r="172" spans="11:12" customFormat="1" x14ac:dyDescent="0.25">
      <c r="K172" s="100"/>
      <c r="L172" s="134"/>
    </row>
    <row r="173" spans="11:12" customFormat="1" x14ac:dyDescent="0.25">
      <c r="K173" s="100"/>
      <c r="L173" s="134"/>
    </row>
    <row r="174" spans="11:12" customFormat="1" x14ac:dyDescent="0.25">
      <c r="K174" s="102"/>
      <c r="L174" s="132"/>
    </row>
    <row r="175" spans="11:12" customFormat="1" x14ac:dyDescent="0.25">
      <c r="K175" s="100"/>
      <c r="L175" s="134"/>
    </row>
    <row r="176" spans="11:12" customFormat="1" x14ac:dyDescent="0.25">
      <c r="K176" s="100"/>
      <c r="L176" s="134"/>
    </row>
  </sheetData>
  <sheetProtection password="DF93" sheet="1" objects="1" scenarios="1" sort="0" autoFilter="0" pivotTables="0"/>
  <mergeCells count="11">
    <mergeCell ref="K2:K3"/>
    <mergeCell ref="L2:L3"/>
    <mergeCell ref="A119:J119"/>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SheetLayoutView="100" workbookViewId="0">
      <selection activeCell="G5" sqref="G5"/>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289" t="s">
        <v>106</v>
      </c>
      <c r="B1" s="289"/>
      <c r="C1" s="289"/>
      <c r="D1" s="289"/>
      <c r="E1" s="289"/>
      <c r="F1" s="289"/>
      <c r="G1" s="289"/>
    </row>
    <row r="2" spans="1:7" ht="54.75" customHeight="1" x14ac:dyDescent="0.25">
      <c r="A2" s="302" t="s">
        <v>107</v>
      </c>
      <c r="B2" s="325" t="s">
        <v>108</v>
      </c>
      <c r="C2" s="329"/>
      <c r="D2" s="302" t="s">
        <v>111</v>
      </c>
      <c r="E2" s="302" t="s">
        <v>112</v>
      </c>
      <c r="F2" s="302" t="s">
        <v>113</v>
      </c>
      <c r="G2" s="306" t="s">
        <v>114</v>
      </c>
    </row>
    <row r="3" spans="1:7" ht="21" customHeight="1" x14ac:dyDescent="0.25">
      <c r="A3" s="304"/>
      <c r="B3" s="223" t="s">
        <v>59</v>
      </c>
      <c r="C3" s="223" t="s">
        <v>90</v>
      </c>
      <c r="D3" s="304"/>
      <c r="E3" s="304"/>
      <c r="F3" s="304"/>
      <c r="G3" s="306"/>
    </row>
    <row r="4" spans="1:7" ht="129" customHeight="1" x14ac:dyDescent="0.25">
      <c r="A4" s="48" t="s">
        <v>109</v>
      </c>
      <c r="B4" s="50">
        <v>0</v>
      </c>
      <c r="C4" s="50">
        <v>45</v>
      </c>
      <c r="D4" s="73" t="s">
        <v>382</v>
      </c>
      <c r="E4" s="73" t="s">
        <v>383</v>
      </c>
      <c r="F4" s="99" t="s">
        <v>384</v>
      </c>
      <c r="G4" s="66" t="s">
        <v>385</v>
      </c>
    </row>
    <row r="5" spans="1:7" ht="143.25" customHeight="1" x14ac:dyDescent="0.25">
      <c r="A5" s="49" t="s">
        <v>110</v>
      </c>
      <c r="B5" s="50">
        <v>0</v>
      </c>
      <c r="C5" s="50">
        <v>8</v>
      </c>
      <c r="D5" s="73" t="s">
        <v>386</v>
      </c>
      <c r="E5" s="99" t="s">
        <v>387</v>
      </c>
      <c r="F5" s="99" t="s">
        <v>384</v>
      </c>
      <c r="G5" s="66" t="s">
        <v>388</v>
      </c>
    </row>
  </sheetData>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52" zoomScale="70" zoomScaleNormal="70" workbookViewId="0">
      <selection activeCell="H56" sqref="H56"/>
    </sheetView>
  </sheetViews>
  <sheetFormatPr defaultRowHeight="15" x14ac:dyDescent="0.25"/>
  <cols>
    <col min="1" max="1" width="12.5703125" customWidth="1"/>
    <col min="2" max="2" width="18.85546875" customWidth="1"/>
    <col min="3" max="3" width="18.28515625" customWidth="1"/>
    <col min="4" max="4" width="18.5703125" customWidth="1"/>
    <col min="5" max="5" width="18.7109375" customWidth="1"/>
    <col min="6" max="6" width="18.42578125" customWidth="1"/>
    <col min="7" max="7" width="19.140625" customWidth="1"/>
    <col min="8" max="8" width="19.42578125" customWidth="1"/>
    <col min="9" max="9" width="19.85546875" customWidth="1"/>
  </cols>
  <sheetData>
    <row r="1" spans="1:9" ht="19.5" thickBot="1" x14ac:dyDescent="0.3">
      <c r="A1" s="396" t="s">
        <v>115</v>
      </c>
      <c r="B1" s="397"/>
      <c r="C1" s="397"/>
      <c r="D1" s="397"/>
      <c r="E1" s="397"/>
      <c r="F1" s="397"/>
      <c r="G1" s="397"/>
      <c r="H1" s="397"/>
      <c r="I1" s="398"/>
    </row>
    <row r="2" spans="1:9" ht="18.75" customHeight="1" x14ac:dyDescent="0.25">
      <c r="A2" s="359" t="s">
        <v>62</v>
      </c>
      <c r="B2" s="360" t="s">
        <v>116</v>
      </c>
      <c r="C2" s="361" t="s">
        <v>117</v>
      </c>
      <c r="D2" s="361"/>
      <c r="E2" s="360" t="s">
        <v>118</v>
      </c>
      <c r="F2" s="360" t="s">
        <v>95</v>
      </c>
      <c r="G2" s="360" t="s">
        <v>120</v>
      </c>
      <c r="H2" s="360"/>
      <c r="I2" s="362" t="s">
        <v>122</v>
      </c>
    </row>
    <row r="3" spans="1:9" ht="56.25" x14ac:dyDescent="0.25">
      <c r="A3" s="363"/>
      <c r="B3" s="364"/>
      <c r="C3" s="365" t="s">
        <v>59</v>
      </c>
      <c r="D3" s="365" t="s">
        <v>90</v>
      </c>
      <c r="E3" s="364"/>
      <c r="F3" s="364"/>
      <c r="G3" s="366" t="s">
        <v>119</v>
      </c>
      <c r="H3" s="366" t="s">
        <v>121</v>
      </c>
      <c r="I3" s="367"/>
    </row>
    <row r="4" spans="1:9" ht="63" x14ac:dyDescent="0.25">
      <c r="A4" s="368">
        <v>1</v>
      </c>
      <c r="B4" s="369" t="s">
        <v>389</v>
      </c>
      <c r="C4" s="370">
        <v>1</v>
      </c>
      <c r="D4" s="370">
        <v>1</v>
      </c>
      <c r="E4" s="150" t="s">
        <v>403</v>
      </c>
      <c r="F4" s="369" t="s">
        <v>415</v>
      </c>
      <c r="G4" s="207">
        <v>7</v>
      </c>
      <c r="H4" s="371">
        <v>0</v>
      </c>
      <c r="I4" s="372"/>
    </row>
    <row r="5" spans="1:9" ht="63" x14ac:dyDescent="0.25">
      <c r="A5" s="373">
        <v>2</v>
      </c>
      <c r="B5" s="369" t="s">
        <v>390</v>
      </c>
      <c r="C5" s="370">
        <v>1</v>
      </c>
      <c r="D5" s="370">
        <v>1</v>
      </c>
      <c r="E5" s="374" t="s">
        <v>525</v>
      </c>
      <c r="F5" s="369" t="s">
        <v>416</v>
      </c>
      <c r="G5" s="207">
        <v>5</v>
      </c>
      <c r="H5" s="375">
        <v>0</v>
      </c>
      <c r="I5" s="376"/>
    </row>
    <row r="6" spans="1:9" ht="110.25" x14ac:dyDescent="0.25">
      <c r="A6" s="373">
        <v>3</v>
      </c>
      <c r="B6" s="369" t="s">
        <v>391</v>
      </c>
      <c r="C6" s="370">
        <v>1</v>
      </c>
      <c r="D6" s="370">
        <v>1</v>
      </c>
      <c r="E6" s="150" t="s">
        <v>526</v>
      </c>
      <c r="F6" s="369" t="s">
        <v>417</v>
      </c>
      <c r="G6" s="207">
        <v>0</v>
      </c>
      <c r="H6" s="375">
        <v>10</v>
      </c>
      <c r="I6" s="376"/>
    </row>
    <row r="7" spans="1:9" ht="94.5" x14ac:dyDescent="0.25">
      <c r="A7" s="373">
        <v>4</v>
      </c>
      <c r="B7" s="369" t="s">
        <v>392</v>
      </c>
      <c r="C7" s="370">
        <v>1</v>
      </c>
      <c r="D7" s="370">
        <v>1</v>
      </c>
      <c r="E7" s="374" t="s">
        <v>404</v>
      </c>
      <c r="F7" s="369" t="s">
        <v>418</v>
      </c>
      <c r="G7" s="207">
        <v>12</v>
      </c>
      <c r="H7" s="375">
        <v>0</v>
      </c>
      <c r="I7" s="376"/>
    </row>
    <row r="8" spans="1:9" ht="126" x14ac:dyDescent="0.25">
      <c r="A8" s="373">
        <v>5</v>
      </c>
      <c r="B8" s="369" t="s">
        <v>393</v>
      </c>
      <c r="C8" s="370">
        <v>1</v>
      </c>
      <c r="D8" s="370">
        <v>1</v>
      </c>
      <c r="E8" s="150" t="s">
        <v>405</v>
      </c>
      <c r="F8" s="369" t="s">
        <v>419</v>
      </c>
      <c r="G8" s="207">
        <v>0</v>
      </c>
      <c r="H8" s="375">
        <v>7</v>
      </c>
      <c r="I8" s="376"/>
    </row>
    <row r="9" spans="1:9" ht="47.25" x14ac:dyDescent="0.25">
      <c r="A9" s="373">
        <v>6</v>
      </c>
      <c r="B9" s="377" t="s">
        <v>394</v>
      </c>
      <c r="C9" s="370">
        <v>1</v>
      </c>
      <c r="D9" s="370">
        <v>1</v>
      </c>
      <c r="E9" s="150" t="s">
        <v>406</v>
      </c>
      <c r="F9" s="369" t="s">
        <v>420</v>
      </c>
      <c r="G9" s="207">
        <v>8</v>
      </c>
      <c r="H9" s="375">
        <v>0</v>
      </c>
      <c r="I9" s="376"/>
    </row>
    <row r="10" spans="1:9" ht="110.25" x14ac:dyDescent="0.25">
      <c r="A10" s="373">
        <v>7</v>
      </c>
      <c r="B10" s="369" t="s">
        <v>395</v>
      </c>
      <c r="C10" s="370">
        <v>1</v>
      </c>
      <c r="D10" s="370">
        <v>1</v>
      </c>
      <c r="E10" s="378" t="s">
        <v>407</v>
      </c>
      <c r="F10" s="369" t="s">
        <v>421</v>
      </c>
      <c r="G10" s="207">
        <v>0</v>
      </c>
      <c r="H10" s="375">
        <v>8</v>
      </c>
      <c r="I10" s="376"/>
    </row>
    <row r="11" spans="1:9" ht="78.75" x14ac:dyDescent="0.25">
      <c r="A11" s="373">
        <v>8</v>
      </c>
      <c r="B11" s="369" t="s">
        <v>396</v>
      </c>
      <c r="C11" s="370">
        <v>1</v>
      </c>
      <c r="D11" s="370">
        <v>1</v>
      </c>
      <c r="E11" s="150" t="s">
        <v>527</v>
      </c>
      <c r="F11" s="369" t="s">
        <v>422</v>
      </c>
      <c r="G11" s="207">
        <v>9</v>
      </c>
      <c r="H11" s="375">
        <v>0</v>
      </c>
      <c r="I11" s="376"/>
    </row>
    <row r="12" spans="1:9" ht="15" customHeight="1" x14ac:dyDescent="0.25">
      <c r="A12" s="379">
        <v>9</v>
      </c>
      <c r="B12" s="381" t="s">
        <v>397</v>
      </c>
      <c r="C12" s="382">
        <v>1</v>
      </c>
      <c r="D12" s="382">
        <v>1</v>
      </c>
      <c r="E12" s="383" t="s">
        <v>408</v>
      </c>
      <c r="F12" s="383" t="s">
        <v>423</v>
      </c>
      <c r="G12" s="384">
        <v>0</v>
      </c>
      <c r="H12" s="385">
        <v>8</v>
      </c>
      <c r="I12" s="386"/>
    </row>
    <row r="13" spans="1:9" ht="15" customHeight="1" x14ac:dyDescent="0.25">
      <c r="A13" s="379"/>
      <c r="B13" s="381"/>
      <c r="C13" s="382"/>
      <c r="D13" s="382"/>
      <c r="E13" s="383"/>
      <c r="F13" s="383"/>
      <c r="G13" s="384"/>
      <c r="H13" s="387"/>
      <c r="I13" s="388"/>
    </row>
    <row r="14" spans="1:9" ht="47.25" x14ac:dyDescent="0.25">
      <c r="A14" s="373">
        <v>10</v>
      </c>
      <c r="B14" s="369" t="s">
        <v>398</v>
      </c>
      <c r="C14" s="370">
        <v>1</v>
      </c>
      <c r="D14" s="370">
        <v>1</v>
      </c>
      <c r="E14" s="150" t="s">
        <v>409</v>
      </c>
      <c r="F14" s="369" t="s">
        <v>422</v>
      </c>
      <c r="G14" s="207">
        <v>0</v>
      </c>
      <c r="H14" s="375">
        <v>10</v>
      </c>
      <c r="I14" s="376"/>
    </row>
    <row r="15" spans="1:9" ht="63" x14ac:dyDescent="0.25">
      <c r="A15" s="373">
        <v>11</v>
      </c>
      <c r="B15" s="369" t="s">
        <v>399</v>
      </c>
      <c r="C15" s="370">
        <v>1</v>
      </c>
      <c r="D15" s="370">
        <v>1</v>
      </c>
      <c r="E15" s="128" t="s">
        <v>410</v>
      </c>
      <c r="F15" s="369" t="s">
        <v>424</v>
      </c>
      <c r="G15" s="207">
        <v>10</v>
      </c>
      <c r="H15" s="375">
        <v>0</v>
      </c>
      <c r="I15" s="376"/>
    </row>
    <row r="16" spans="1:9" ht="78.75" x14ac:dyDescent="0.25">
      <c r="A16" s="373">
        <v>12</v>
      </c>
      <c r="B16" s="369" t="s">
        <v>400</v>
      </c>
      <c r="C16" s="370">
        <v>1</v>
      </c>
      <c r="D16" s="370">
        <v>1</v>
      </c>
      <c r="E16" s="128" t="s">
        <v>411</v>
      </c>
      <c r="F16" s="369" t="s">
        <v>425</v>
      </c>
      <c r="G16" s="207">
        <v>0</v>
      </c>
      <c r="H16" s="375">
        <v>15</v>
      </c>
      <c r="I16" s="376"/>
    </row>
    <row r="17" spans="1:9" ht="78.75" x14ac:dyDescent="0.25">
      <c r="A17" s="373">
        <v>13</v>
      </c>
      <c r="B17" s="369" t="s">
        <v>401</v>
      </c>
      <c r="C17" s="370">
        <v>1</v>
      </c>
      <c r="D17" s="370">
        <v>1</v>
      </c>
      <c r="E17" s="128" t="s">
        <v>412</v>
      </c>
      <c r="F17" s="369" t="s">
        <v>426</v>
      </c>
      <c r="G17" s="207">
        <v>8</v>
      </c>
      <c r="H17" s="375">
        <v>0</v>
      </c>
      <c r="I17" s="376"/>
    </row>
    <row r="18" spans="1:9" ht="78.75" x14ac:dyDescent="0.25">
      <c r="A18" s="373">
        <v>14</v>
      </c>
      <c r="B18" s="369" t="s">
        <v>401</v>
      </c>
      <c r="C18" s="370">
        <v>1</v>
      </c>
      <c r="D18" s="370">
        <v>1</v>
      </c>
      <c r="E18" s="150" t="s">
        <v>413</v>
      </c>
      <c r="F18" s="369" t="s">
        <v>427</v>
      </c>
      <c r="G18" s="207">
        <v>0</v>
      </c>
      <c r="H18" s="375">
        <v>7</v>
      </c>
      <c r="I18" s="376"/>
    </row>
    <row r="19" spans="1:9" ht="63" x14ac:dyDescent="0.25">
      <c r="A19" s="373">
        <v>15</v>
      </c>
      <c r="B19" s="369" t="s">
        <v>402</v>
      </c>
      <c r="C19" s="207">
        <v>1</v>
      </c>
      <c r="D19" s="370">
        <v>1</v>
      </c>
      <c r="E19" s="378" t="s">
        <v>414</v>
      </c>
      <c r="F19" s="369" t="s">
        <v>417</v>
      </c>
      <c r="G19" s="207">
        <v>0</v>
      </c>
      <c r="H19" s="375">
        <v>9</v>
      </c>
      <c r="I19" s="376"/>
    </row>
    <row r="20" spans="1:9" ht="63" x14ac:dyDescent="0.25">
      <c r="A20" s="373">
        <v>16</v>
      </c>
      <c r="B20" s="369" t="s">
        <v>528</v>
      </c>
      <c r="C20" s="375">
        <v>1</v>
      </c>
      <c r="D20" s="375">
        <v>1</v>
      </c>
      <c r="E20" s="150" t="s">
        <v>529</v>
      </c>
      <c r="F20" s="369" t="s">
        <v>530</v>
      </c>
      <c r="G20" s="150">
        <v>21</v>
      </c>
      <c r="H20" s="375">
        <v>0</v>
      </c>
      <c r="I20" s="376"/>
    </row>
    <row r="21" spans="1:9" ht="110.25" x14ac:dyDescent="0.25">
      <c r="A21" s="389">
        <v>17</v>
      </c>
      <c r="B21" s="390" t="s">
        <v>531</v>
      </c>
      <c r="C21" s="391">
        <v>1</v>
      </c>
      <c r="D21" s="391">
        <v>1</v>
      </c>
      <c r="E21" s="392" t="s">
        <v>532</v>
      </c>
      <c r="F21" s="369" t="s">
        <v>533</v>
      </c>
      <c r="G21" s="150">
        <v>0</v>
      </c>
      <c r="H21" s="375">
        <v>5</v>
      </c>
      <c r="I21" s="376"/>
    </row>
    <row r="22" spans="1:9" ht="110.25" x14ac:dyDescent="0.25">
      <c r="A22" s="389">
        <v>18</v>
      </c>
      <c r="B22" s="390" t="s">
        <v>534</v>
      </c>
      <c r="C22" s="391">
        <v>1</v>
      </c>
      <c r="D22" s="391">
        <v>1</v>
      </c>
      <c r="E22" s="391" t="s">
        <v>535</v>
      </c>
      <c r="F22" s="369" t="s">
        <v>536</v>
      </c>
      <c r="G22" s="150">
        <v>0</v>
      </c>
      <c r="H22" s="375">
        <v>9</v>
      </c>
      <c r="I22" s="376"/>
    </row>
    <row r="23" spans="1:9" ht="157.5" x14ac:dyDescent="0.25">
      <c r="A23" s="373">
        <v>19</v>
      </c>
      <c r="B23" s="369" t="s">
        <v>537</v>
      </c>
      <c r="C23" s="375">
        <v>1</v>
      </c>
      <c r="D23" s="375">
        <v>1</v>
      </c>
      <c r="E23" s="393" t="s">
        <v>538</v>
      </c>
      <c r="F23" s="378" t="s">
        <v>539</v>
      </c>
      <c r="G23" s="150">
        <v>0</v>
      </c>
      <c r="H23" s="375">
        <v>60</v>
      </c>
      <c r="I23" s="376"/>
    </row>
    <row r="24" spans="1:9" ht="78.75" x14ac:dyDescent="0.25">
      <c r="A24" s="373">
        <v>20</v>
      </c>
      <c r="B24" s="369" t="s">
        <v>540</v>
      </c>
      <c r="C24" s="375">
        <v>1</v>
      </c>
      <c r="D24" s="375">
        <v>1</v>
      </c>
      <c r="E24" s="375" t="s">
        <v>541</v>
      </c>
      <c r="F24" s="378" t="s">
        <v>542</v>
      </c>
      <c r="G24" s="150">
        <v>7</v>
      </c>
      <c r="H24" s="375">
        <v>0</v>
      </c>
      <c r="I24" s="376"/>
    </row>
    <row r="25" spans="1:9" ht="110.25" x14ac:dyDescent="0.25">
      <c r="A25" s="373">
        <v>21</v>
      </c>
      <c r="B25" s="369" t="s">
        <v>543</v>
      </c>
      <c r="C25" s="375">
        <v>1</v>
      </c>
      <c r="D25" s="375">
        <v>1</v>
      </c>
      <c r="E25" s="150" t="s">
        <v>544</v>
      </c>
      <c r="F25" s="369" t="s">
        <v>473</v>
      </c>
      <c r="G25" s="150">
        <v>0</v>
      </c>
      <c r="H25" s="375">
        <v>12</v>
      </c>
      <c r="I25" s="376"/>
    </row>
    <row r="26" spans="1:9" ht="157.5" x14ac:dyDescent="0.25">
      <c r="A26" s="373">
        <v>22</v>
      </c>
      <c r="B26" s="369" t="s">
        <v>537</v>
      </c>
      <c r="C26" s="375">
        <v>1</v>
      </c>
      <c r="D26" s="375">
        <v>1</v>
      </c>
      <c r="E26" s="150" t="s">
        <v>545</v>
      </c>
      <c r="F26" s="378" t="s">
        <v>539</v>
      </c>
      <c r="G26" s="150">
        <v>0</v>
      </c>
      <c r="H26" s="375">
        <v>58</v>
      </c>
      <c r="I26" s="376"/>
    </row>
    <row r="27" spans="1:9" ht="126" x14ac:dyDescent="0.25">
      <c r="A27" s="373">
        <v>23</v>
      </c>
      <c r="B27" s="369" t="s">
        <v>546</v>
      </c>
      <c r="C27" s="375">
        <v>1</v>
      </c>
      <c r="D27" s="375">
        <v>1</v>
      </c>
      <c r="E27" s="369" t="s">
        <v>547</v>
      </c>
      <c r="F27" s="378" t="s">
        <v>539</v>
      </c>
      <c r="G27" s="150">
        <v>0</v>
      </c>
      <c r="H27" s="375">
        <v>25</v>
      </c>
      <c r="I27" s="376"/>
    </row>
    <row r="28" spans="1:9" ht="78.75" x14ac:dyDescent="0.25">
      <c r="A28" s="373">
        <v>24</v>
      </c>
      <c r="B28" s="369" t="s">
        <v>548</v>
      </c>
      <c r="C28" s="375">
        <v>1</v>
      </c>
      <c r="D28" s="375">
        <v>1</v>
      </c>
      <c r="E28" s="128" t="s">
        <v>549</v>
      </c>
      <c r="F28" s="128" t="s">
        <v>550</v>
      </c>
      <c r="G28" s="150">
        <v>4</v>
      </c>
      <c r="H28" s="375">
        <v>0</v>
      </c>
      <c r="I28" s="376"/>
    </row>
    <row r="29" spans="1:9" ht="157.5" x14ac:dyDescent="0.25">
      <c r="A29" s="373">
        <v>25</v>
      </c>
      <c r="B29" s="369" t="s">
        <v>551</v>
      </c>
      <c r="C29" s="375">
        <v>1</v>
      </c>
      <c r="D29" s="375">
        <v>1</v>
      </c>
      <c r="E29" s="128" t="s">
        <v>552</v>
      </c>
      <c r="F29" s="128" t="s">
        <v>539</v>
      </c>
      <c r="G29" s="150">
        <v>0</v>
      </c>
      <c r="H29" s="375">
        <v>22</v>
      </c>
      <c r="I29" s="376"/>
    </row>
    <row r="30" spans="1:9" ht="110.25" x14ac:dyDescent="0.25">
      <c r="A30" s="373">
        <v>26</v>
      </c>
      <c r="B30" s="369" t="s">
        <v>553</v>
      </c>
      <c r="C30" s="375">
        <v>1</v>
      </c>
      <c r="D30" s="375">
        <v>1</v>
      </c>
      <c r="E30" s="128" t="s">
        <v>554</v>
      </c>
      <c r="F30" s="369" t="s">
        <v>555</v>
      </c>
      <c r="G30" s="150">
        <v>0</v>
      </c>
      <c r="H30" s="375">
        <v>9</v>
      </c>
      <c r="I30" s="376"/>
    </row>
    <row r="31" spans="1:9" ht="126" x14ac:dyDescent="0.25">
      <c r="A31" s="373">
        <v>27</v>
      </c>
      <c r="B31" s="369" t="s">
        <v>556</v>
      </c>
      <c r="C31" s="375">
        <v>1</v>
      </c>
      <c r="D31" s="375">
        <v>1</v>
      </c>
      <c r="E31" s="369" t="s">
        <v>557</v>
      </c>
      <c r="F31" s="378" t="s">
        <v>539</v>
      </c>
      <c r="G31" s="150">
        <v>0</v>
      </c>
      <c r="H31" s="375">
        <v>23</v>
      </c>
      <c r="I31" s="376"/>
    </row>
    <row r="32" spans="1:9" ht="126" x14ac:dyDescent="0.25">
      <c r="A32" s="373">
        <v>28</v>
      </c>
      <c r="B32" s="369" t="s">
        <v>556</v>
      </c>
      <c r="C32" s="375">
        <v>1</v>
      </c>
      <c r="D32" s="375">
        <v>1</v>
      </c>
      <c r="E32" s="394" t="s">
        <v>558</v>
      </c>
      <c r="F32" s="378" t="s">
        <v>539</v>
      </c>
      <c r="G32" s="150">
        <v>0</v>
      </c>
      <c r="H32" s="375">
        <v>94</v>
      </c>
      <c r="I32" s="376"/>
    </row>
    <row r="33" spans="1:9" ht="141.75" x14ac:dyDescent="0.25">
      <c r="A33" s="373">
        <v>29</v>
      </c>
      <c r="B33" s="369" t="s">
        <v>559</v>
      </c>
      <c r="C33" s="375">
        <v>1</v>
      </c>
      <c r="D33" s="375">
        <v>1</v>
      </c>
      <c r="E33" s="369" t="s">
        <v>560</v>
      </c>
      <c r="F33" s="378" t="s">
        <v>539</v>
      </c>
      <c r="G33" s="150">
        <v>0</v>
      </c>
      <c r="H33" s="375">
        <v>150</v>
      </c>
      <c r="I33" s="376"/>
    </row>
    <row r="34" spans="1:9" ht="141.75" x14ac:dyDescent="0.25">
      <c r="A34" s="373">
        <v>30</v>
      </c>
      <c r="B34" s="369" t="s">
        <v>561</v>
      </c>
      <c r="C34" s="375">
        <v>1</v>
      </c>
      <c r="D34" s="375">
        <v>1</v>
      </c>
      <c r="E34" s="394" t="s">
        <v>562</v>
      </c>
      <c r="F34" s="378" t="s">
        <v>539</v>
      </c>
      <c r="G34" s="150">
        <v>0</v>
      </c>
      <c r="H34" s="375">
        <v>29</v>
      </c>
      <c r="I34" s="376"/>
    </row>
    <row r="35" spans="1:9" ht="78.75" x14ac:dyDescent="0.25">
      <c r="A35" s="373">
        <v>31</v>
      </c>
      <c r="B35" s="369" t="s">
        <v>563</v>
      </c>
      <c r="C35" s="375">
        <v>1</v>
      </c>
      <c r="D35" s="375">
        <v>1</v>
      </c>
      <c r="E35" s="128" t="s">
        <v>564</v>
      </c>
      <c r="F35" s="369" t="s">
        <v>565</v>
      </c>
      <c r="G35" s="150">
        <v>8</v>
      </c>
      <c r="H35" s="375">
        <v>0</v>
      </c>
      <c r="I35" s="376"/>
    </row>
    <row r="36" spans="1:9" ht="110.25" x14ac:dyDescent="0.25">
      <c r="A36" s="373">
        <v>32</v>
      </c>
      <c r="B36" s="369" t="s">
        <v>566</v>
      </c>
      <c r="C36" s="375">
        <v>1</v>
      </c>
      <c r="D36" s="375">
        <v>1</v>
      </c>
      <c r="E36" s="394" t="s">
        <v>567</v>
      </c>
      <c r="F36" s="369" t="s">
        <v>539</v>
      </c>
      <c r="G36" s="150">
        <v>0</v>
      </c>
      <c r="H36" s="375">
        <v>24</v>
      </c>
      <c r="I36" s="376"/>
    </row>
    <row r="37" spans="1:9" ht="126" x14ac:dyDescent="0.25">
      <c r="A37" s="373">
        <v>33</v>
      </c>
      <c r="B37" s="369" t="s">
        <v>568</v>
      </c>
      <c r="C37" s="375">
        <v>1</v>
      </c>
      <c r="D37" s="375">
        <v>1</v>
      </c>
      <c r="E37" s="128" t="s">
        <v>569</v>
      </c>
      <c r="F37" s="378" t="s">
        <v>539</v>
      </c>
      <c r="G37" s="150">
        <v>0</v>
      </c>
      <c r="H37" s="375">
        <v>3</v>
      </c>
      <c r="I37" s="376"/>
    </row>
    <row r="38" spans="1:9" ht="141.75" x14ac:dyDescent="0.25">
      <c r="A38" s="373">
        <v>34</v>
      </c>
      <c r="B38" s="369" t="s">
        <v>570</v>
      </c>
      <c r="C38" s="375">
        <v>1</v>
      </c>
      <c r="D38" s="375">
        <v>1</v>
      </c>
      <c r="E38" s="369" t="s">
        <v>571</v>
      </c>
      <c r="F38" s="378" t="s">
        <v>539</v>
      </c>
      <c r="G38" s="150">
        <v>0</v>
      </c>
      <c r="H38" s="375">
        <v>15</v>
      </c>
      <c r="I38" s="376"/>
    </row>
    <row r="39" spans="1:9" ht="126" x14ac:dyDescent="0.25">
      <c r="A39" s="373">
        <v>35</v>
      </c>
      <c r="B39" s="369" t="s">
        <v>572</v>
      </c>
      <c r="C39" s="375">
        <v>1</v>
      </c>
      <c r="D39" s="375">
        <v>1</v>
      </c>
      <c r="E39" s="128" t="s">
        <v>573</v>
      </c>
      <c r="F39" s="369" t="s">
        <v>574</v>
      </c>
      <c r="G39" s="150">
        <v>0</v>
      </c>
      <c r="H39" s="375">
        <v>5</v>
      </c>
      <c r="I39" s="376"/>
    </row>
    <row r="40" spans="1:9" ht="126" x14ac:dyDescent="0.25">
      <c r="A40" s="373">
        <v>36</v>
      </c>
      <c r="B40" s="369" t="s">
        <v>575</v>
      </c>
      <c r="C40" s="375">
        <v>1</v>
      </c>
      <c r="D40" s="375">
        <v>1</v>
      </c>
      <c r="E40" s="128" t="s">
        <v>576</v>
      </c>
      <c r="F40" s="369" t="s">
        <v>577</v>
      </c>
      <c r="G40" s="150">
        <v>0</v>
      </c>
      <c r="H40" s="375">
        <v>23</v>
      </c>
      <c r="I40" s="376"/>
    </row>
    <row r="41" spans="1:9" ht="15" customHeight="1" x14ac:dyDescent="0.25">
      <c r="A41" s="379">
        <v>37</v>
      </c>
      <c r="B41" s="381" t="s">
        <v>578</v>
      </c>
      <c r="C41" s="395">
        <v>1</v>
      </c>
      <c r="D41" s="395">
        <v>1</v>
      </c>
      <c r="E41" s="383" t="s">
        <v>579</v>
      </c>
      <c r="F41" s="383" t="s">
        <v>580</v>
      </c>
      <c r="G41" s="383">
        <v>0</v>
      </c>
      <c r="H41" s="385">
        <v>75</v>
      </c>
      <c r="I41" s="386"/>
    </row>
    <row r="42" spans="1:9" ht="15" customHeight="1" x14ac:dyDescent="0.25">
      <c r="A42" s="379"/>
      <c r="B42" s="381"/>
      <c r="C42" s="395"/>
      <c r="D42" s="395"/>
      <c r="E42" s="383"/>
      <c r="F42" s="383"/>
      <c r="G42" s="383"/>
      <c r="H42" s="387"/>
      <c r="I42" s="388"/>
    </row>
    <row r="43" spans="1:9" ht="78.75" x14ac:dyDescent="0.25">
      <c r="A43" s="373">
        <v>38</v>
      </c>
      <c r="B43" s="369" t="s">
        <v>540</v>
      </c>
      <c r="C43" s="375">
        <v>1</v>
      </c>
      <c r="D43" s="375">
        <v>1</v>
      </c>
      <c r="E43" s="369" t="s">
        <v>581</v>
      </c>
      <c r="F43" s="378" t="s">
        <v>582</v>
      </c>
      <c r="G43" s="150">
        <v>9</v>
      </c>
      <c r="H43" s="375">
        <v>0</v>
      </c>
      <c r="I43" s="376"/>
    </row>
    <row r="44" spans="1:9" ht="110.25" x14ac:dyDescent="0.25">
      <c r="A44" s="373">
        <v>39</v>
      </c>
      <c r="B44" s="369" t="s">
        <v>583</v>
      </c>
      <c r="C44" s="375">
        <v>1</v>
      </c>
      <c r="D44" s="375">
        <v>1</v>
      </c>
      <c r="E44" s="128" t="s">
        <v>584</v>
      </c>
      <c r="F44" s="369" t="s">
        <v>585</v>
      </c>
      <c r="G44" s="150">
        <v>0</v>
      </c>
      <c r="H44" s="375">
        <v>60</v>
      </c>
      <c r="I44" s="376"/>
    </row>
    <row r="45" spans="1:9" ht="157.5" x14ac:dyDescent="0.25">
      <c r="A45" s="373">
        <v>40</v>
      </c>
      <c r="B45" s="369" t="s">
        <v>586</v>
      </c>
      <c r="C45" s="375">
        <v>1</v>
      </c>
      <c r="D45" s="375">
        <v>1</v>
      </c>
      <c r="E45" s="128" t="s">
        <v>587</v>
      </c>
      <c r="F45" s="378" t="s">
        <v>539</v>
      </c>
      <c r="G45" s="150">
        <v>0</v>
      </c>
      <c r="H45" s="375">
        <v>50</v>
      </c>
      <c r="I45" s="376"/>
    </row>
    <row r="46" spans="1:9" ht="15" customHeight="1" x14ac:dyDescent="0.25">
      <c r="A46" s="379">
        <v>41</v>
      </c>
      <c r="B46" s="383" t="s">
        <v>588</v>
      </c>
      <c r="C46" s="395">
        <v>1</v>
      </c>
      <c r="D46" s="395">
        <v>1</v>
      </c>
      <c r="E46" s="381" t="s">
        <v>589</v>
      </c>
      <c r="F46" s="380" t="s">
        <v>590</v>
      </c>
      <c r="G46" s="395">
        <v>0</v>
      </c>
      <c r="H46" s="385">
        <v>20</v>
      </c>
      <c r="I46" s="386"/>
    </row>
    <row r="47" spans="1:9" ht="15" customHeight="1" x14ac:dyDescent="0.25">
      <c r="A47" s="379"/>
      <c r="B47" s="383"/>
      <c r="C47" s="395"/>
      <c r="D47" s="395"/>
      <c r="E47" s="381"/>
      <c r="F47" s="380"/>
      <c r="G47" s="395"/>
      <c r="H47" s="387"/>
      <c r="I47" s="388"/>
    </row>
    <row r="48" spans="1:9" ht="141.75" x14ac:dyDescent="0.25">
      <c r="A48" s="373">
        <v>42</v>
      </c>
      <c r="B48" s="369" t="s">
        <v>591</v>
      </c>
      <c r="C48" s="375">
        <v>1</v>
      </c>
      <c r="D48" s="375">
        <v>1</v>
      </c>
      <c r="E48" s="128" t="s">
        <v>592</v>
      </c>
      <c r="F48" s="378" t="s">
        <v>593</v>
      </c>
      <c r="G48" s="375">
        <v>0</v>
      </c>
      <c r="H48" s="375">
        <v>22</v>
      </c>
      <c r="I48" s="376"/>
    </row>
    <row r="49" spans="1:9" ht="126" x14ac:dyDescent="0.25">
      <c r="A49" s="373">
        <v>43</v>
      </c>
      <c r="B49" s="369" t="s">
        <v>594</v>
      </c>
      <c r="C49" s="375">
        <v>1</v>
      </c>
      <c r="D49" s="375">
        <v>1</v>
      </c>
      <c r="E49" s="128" t="s">
        <v>595</v>
      </c>
      <c r="F49" s="378" t="s">
        <v>596</v>
      </c>
      <c r="G49" s="375">
        <v>10</v>
      </c>
      <c r="H49" s="375">
        <v>0</v>
      </c>
      <c r="I49" s="376"/>
    </row>
    <row r="50" spans="1:9" ht="94.5" x14ac:dyDescent="0.25">
      <c r="A50" s="373">
        <v>44</v>
      </c>
      <c r="B50" s="369" t="s">
        <v>597</v>
      </c>
      <c r="C50" s="375">
        <v>1</v>
      </c>
      <c r="D50" s="375">
        <v>1</v>
      </c>
      <c r="E50" s="128" t="s">
        <v>598</v>
      </c>
      <c r="F50" s="378" t="s">
        <v>599</v>
      </c>
      <c r="G50" s="375">
        <v>11</v>
      </c>
      <c r="H50" s="375">
        <v>0</v>
      </c>
      <c r="I50" s="376"/>
    </row>
    <row r="51" spans="1:9" ht="220.5" x14ac:dyDescent="0.25">
      <c r="A51" s="373">
        <v>45</v>
      </c>
      <c r="B51" s="369" t="s">
        <v>600</v>
      </c>
      <c r="C51" s="375">
        <v>1</v>
      </c>
      <c r="D51" s="375">
        <v>1</v>
      </c>
      <c r="E51" s="128" t="s">
        <v>601</v>
      </c>
      <c r="F51" s="369" t="s">
        <v>602</v>
      </c>
      <c r="G51" s="375">
        <v>12</v>
      </c>
      <c r="H51" s="375">
        <v>0</v>
      </c>
      <c r="I51" s="376"/>
    </row>
    <row r="52" spans="1:9" ht="126" x14ac:dyDescent="0.25">
      <c r="A52" s="373">
        <v>46</v>
      </c>
      <c r="B52" s="369" t="s">
        <v>575</v>
      </c>
      <c r="C52" s="375">
        <v>1</v>
      </c>
      <c r="D52" s="375">
        <v>1</v>
      </c>
      <c r="E52" s="128" t="s">
        <v>603</v>
      </c>
      <c r="F52" s="378" t="s">
        <v>604</v>
      </c>
      <c r="G52" s="375">
        <v>15</v>
      </c>
      <c r="H52" s="375">
        <v>0</v>
      </c>
      <c r="I52" s="376"/>
    </row>
    <row r="53" spans="1:9" ht="267.75" x14ac:dyDescent="0.25">
      <c r="A53" s="373">
        <v>47</v>
      </c>
      <c r="B53" s="369" t="s">
        <v>605</v>
      </c>
      <c r="C53" s="375">
        <v>1</v>
      </c>
      <c r="D53" s="375">
        <v>1</v>
      </c>
      <c r="E53" s="128" t="s">
        <v>606</v>
      </c>
      <c r="F53" s="378" t="s">
        <v>607</v>
      </c>
      <c r="G53" s="375">
        <v>0</v>
      </c>
      <c r="H53" s="375">
        <v>8</v>
      </c>
      <c r="I53" s="376"/>
    </row>
    <row r="54" spans="1:9" ht="78.75" x14ac:dyDescent="0.25">
      <c r="A54" s="373">
        <v>48</v>
      </c>
      <c r="B54" s="369" t="s">
        <v>540</v>
      </c>
      <c r="C54" s="375">
        <v>1</v>
      </c>
      <c r="D54" s="375">
        <v>1</v>
      </c>
      <c r="E54" s="128" t="s">
        <v>608</v>
      </c>
      <c r="F54" s="378" t="s">
        <v>582</v>
      </c>
      <c r="G54" s="375">
        <v>10</v>
      </c>
      <c r="H54" s="375">
        <v>0</v>
      </c>
      <c r="I54" s="376"/>
    </row>
    <row r="55" spans="1:9" ht="110.25" x14ac:dyDescent="0.25">
      <c r="A55" s="373">
        <v>49</v>
      </c>
      <c r="B55" s="369" t="s">
        <v>563</v>
      </c>
      <c r="C55" s="375">
        <v>1</v>
      </c>
      <c r="D55" s="375">
        <v>1</v>
      </c>
      <c r="E55" s="128" t="s">
        <v>609</v>
      </c>
      <c r="F55" s="378" t="s">
        <v>610</v>
      </c>
      <c r="G55" s="375">
        <v>8</v>
      </c>
      <c r="H55" s="375">
        <v>0</v>
      </c>
      <c r="I55" s="376"/>
    </row>
    <row r="56" spans="1:9" ht="110.25" x14ac:dyDescent="0.25">
      <c r="A56" s="373">
        <v>50</v>
      </c>
      <c r="B56" s="369" t="s">
        <v>611</v>
      </c>
      <c r="C56" s="375">
        <v>1</v>
      </c>
      <c r="D56" s="375">
        <v>1</v>
      </c>
      <c r="E56" s="128" t="s">
        <v>612</v>
      </c>
      <c r="F56" s="378" t="s">
        <v>539</v>
      </c>
      <c r="G56" s="375">
        <v>0</v>
      </c>
      <c r="H56" s="375">
        <v>13</v>
      </c>
      <c r="I56" s="376"/>
    </row>
    <row r="57" spans="1:9" ht="78.75" x14ac:dyDescent="0.25">
      <c r="A57" s="373">
        <v>51</v>
      </c>
      <c r="B57" s="369" t="s">
        <v>563</v>
      </c>
      <c r="C57" s="375">
        <v>1</v>
      </c>
      <c r="D57" s="375">
        <v>1</v>
      </c>
      <c r="E57" s="369" t="s">
        <v>613</v>
      </c>
      <c r="F57" s="378" t="s">
        <v>614</v>
      </c>
      <c r="G57" s="375">
        <v>10</v>
      </c>
      <c r="H57" s="375">
        <v>0</v>
      </c>
      <c r="I57" s="376"/>
    </row>
    <row r="58" spans="1:9" x14ac:dyDescent="0.25">
      <c r="A58" s="399"/>
      <c r="B58" s="400"/>
      <c r="C58" s="400"/>
      <c r="D58" s="400"/>
      <c r="E58" s="400"/>
      <c r="F58" s="400"/>
      <c r="G58" s="400"/>
      <c r="H58" s="400"/>
      <c r="I58" s="401"/>
    </row>
    <row r="59" spans="1:9" ht="36" x14ac:dyDescent="0.55000000000000004">
      <c r="A59" s="402" t="s">
        <v>615</v>
      </c>
      <c r="B59" s="402"/>
      <c r="C59" s="402">
        <f>C57+C56+C55+C54+C53+C52+C51+C50+C49+C48+C46++C45+C44+C43+C41+C40+C39+C38+C37+C36+C35+C34+C33+C32+C31+C30+C29+C28+C27+C26+C25+C24+C23+C22+C21+C20+C19+C18+C17+C16+C15+C14+C12+C11+C10+C9+C8+C7+C6+C5+C4</f>
        <v>51</v>
      </c>
      <c r="D59" s="402">
        <f>D57+D56+D55+D54+D53+D52+D51+D50+D49+D48+D46+D45+D44+D43+D41+D40+D39+D38+D37+D36+D35+D34+D33+D32+D31+D30+D29+D28+D27+D26+D25+D24+D23+D22+D21+D20+D18+D19+D17+D16+D15+D14++D12+D11+D10+D9+D8+D7+D6+D5+D4</f>
        <v>51</v>
      </c>
      <c r="E59" s="402"/>
      <c r="F59" s="402"/>
      <c r="G59" s="402">
        <f>G57+G56+G55+G54+G53+G52+G51+G50+G49+G48+G46+G45+G44+G43+G41+G40+G39+G38+G37+G36+G35+G34+G33+G32+G31+G30+G29+G28+G27+G26+G25+G24+G23+G22+G21+G20+G19+G18+G17+G16+G15+G14+G12+G11+G10+G9+G8+G7+G6+G5+G4</f>
        <v>184</v>
      </c>
      <c r="H59" s="402">
        <f>H57+H56+H55+H54+H53+H52+H51+H50+H49+H48+H46+H45+H44+H43+H41+H40+H39+H38+H37+H36+H35+H34+H33+H32+H31+H30+H29+H28+H27+H26+H25+H24+H23+H22+H21+H20+H19+H18++H17+H16+H15+H14+H12+H11+H10+H9+H8+H7+H6+H5+H4</f>
        <v>888</v>
      </c>
      <c r="I59" s="402"/>
    </row>
  </sheetData>
  <mergeCells count="35">
    <mergeCell ref="F46:F47"/>
    <mergeCell ref="G46:G47"/>
    <mergeCell ref="H46:H47"/>
    <mergeCell ref="I46:I47"/>
    <mergeCell ref="F41:F42"/>
    <mergeCell ref="G41:G42"/>
    <mergeCell ref="H41:H42"/>
    <mergeCell ref="I41:I42"/>
    <mergeCell ref="A46:A47"/>
    <mergeCell ref="B46:B47"/>
    <mergeCell ref="C46:C47"/>
    <mergeCell ref="D46:D47"/>
    <mergeCell ref="E46:E47"/>
    <mergeCell ref="F12:F13"/>
    <mergeCell ref="G12:G13"/>
    <mergeCell ref="H12:H13"/>
    <mergeCell ref="I12:I13"/>
    <mergeCell ref="A41:A42"/>
    <mergeCell ref="B41:B42"/>
    <mergeCell ref="C41:C42"/>
    <mergeCell ref="D41:D42"/>
    <mergeCell ref="E41:E42"/>
    <mergeCell ref="A12:A13"/>
    <mergeCell ref="B12:B13"/>
    <mergeCell ref="C12:C13"/>
    <mergeCell ref="D12:D13"/>
    <mergeCell ref="E12:E13"/>
    <mergeCell ref="A1:I1"/>
    <mergeCell ref="A2:A3"/>
    <mergeCell ref="B2:B3"/>
    <mergeCell ref="C2:D2"/>
    <mergeCell ref="E2:E3"/>
    <mergeCell ref="F2:F3"/>
    <mergeCell ref="G2:H2"/>
    <mergeCell ref="I2: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zoomScale="90" zoomScaleSheetLayoutView="90" workbookViewId="0">
      <selection activeCell="B5" sqref="B5"/>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246</v>
      </c>
      <c r="B1" s="46"/>
      <c r="C1" s="46"/>
      <c r="D1" s="46"/>
      <c r="E1" s="46"/>
      <c r="F1" s="46"/>
      <c r="G1" s="46"/>
      <c r="H1" s="59"/>
      <c r="I1" s="59"/>
      <c r="J1" s="59"/>
      <c r="K1" s="59"/>
      <c r="L1" s="59"/>
      <c r="M1" s="59"/>
      <c r="N1" s="59"/>
    </row>
    <row r="2" spans="1:14" ht="18.75" x14ac:dyDescent="0.3">
      <c r="A2" s="332" t="s">
        <v>263</v>
      </c>
      <c r="B2" s="332"/>
      <c r="C2" s="332"/>
      <c r="D2" s="332"/>
      <c r="E2" s="332"/>
      <c r="F2" s="332"/>
      <c r="G2" s="332"/>
      <c r="H2" s="35"/>
      <c r="I2" s="59"/>
      <c r="J2" s="59"/>
      <c r="K2" s="35"/>
      <c r="L2" s="35"/>
      <c r="M2" s="35"/>
      <c r="N2" s="35"/>
    </row>
    <row r="3" spans="1:14" s="5" customFormat="1" ht="18.75" customHeight="1" x14ac:dyDescent="0.25">
      <c r="A3" s="306" t="s">
        <v>123</v>
      </c>
      <c r="B3" s="330" t="s">
        <v>117</v>
      </c>
      <c r="C3" s="330"/>
      <c r="D3" s="306" t="s">
        <v>125</v>
      </c>
      <c r="E3" s="331" t="s">
        <v>261</v>
      </c>
      <c r="F3" s="306" t="s">
        <v>126</v>
      </c>
      <c r="G3" s="306" t="s">
        <v>127</v>
      </c>
      <c r="H3" s="306" t="s">
        <v>123</v>
      </c>
      <c r="I3" s="330" t="s">
        <v>117</v>
      </c>
      <c r="J3" s="330"/>
      <c r="K3" s="306" t="s">
        <v>125</v>
      </c>
      <c r="L3" s="331" t="s">
        <v>261</v>
      </c>
      <c r="M3" s="306" t="s">
        <v>126</v>
      </c>
      <c r="N3" s="306" t="s">
        <v>127</v>
      </c>
    </row>
    <row r="4" spans="1:14" s="5" customFormat="1" ht="76.5" customHeight="1" x14ac:dyDescent="0.25">
      <c r="A4" s="306"/>
      <c r="B4" s="47" t="s">
        <v>59</v>
      </c>
      <c r="C4" s="47" t="s">
        <v>90</v>
      </c>
      <c r="D4" s="306"/>
      <c r="E4" s="331"/>
      <c r="F4" s="306"/>
      <c r="G4" s="306"/>
      <c r="H4" s="306"/>
      <c r="I4" s="47" t="s">
        <v>59</v>
      </c>
      <c r="J4" s="47" t="s">
        <v>90</v>
      </c>
      <c r="K4" s="306"/>
      <c r="L4" s="331"/>
      <c r="M4" s="306"/>
      <c r="N4" s="306"/>
    </row>
    <row r="5" spans="1:14" ht="18.75" x14ac:dyDescent="0.3">
      <c r="A5" s="60" t="s">
        <v>238</v>
      </c>
      <c r="B5" s="32">
        <v>4</v>
      </c>
      <c r="C5" s="32">
        <f>SUM(C6:C153)</f>
        <v>4</v>
      </c>
      <c r="D5" s="194"/>
      <c r="E5" s="194"/>
      <c r="F5" s="195">
        <f>SUM(F6:F153)</f>
        <v>57435</v>
      </c>
      <c r="G5" s="194"/>
      <c r="H5" s="196" t="s">
        <v>124</v>
      </c>
      <c r="I5" s="195">
        <v>5</v>
      </c>
      <c r="J5" s="195">
        <f>SUM(J6:J153)</f>
        <v>12</v>
      </c>
      <c r="K5" s="194"/>
      <c r="L5" s="194"/>
      <c r="M5" s="195">
        <f>SUM(M6:M153)</f>
        <v>1010</v>
      </c>
      <c r="N5" s="194"/>
    </row>
    <row r="6" spans="1:14" ht="131.25" x14ac:dyDescent="0.25">
      <c r="A6" s="246" t="s">
        <v>428</v>
      </c>
      <c r="B6" s="245">
        <v>3</v>
      </c>
      <c r="C6" s="245">
        <v>3</v>
      </c>
      <c r="D6" s="259" t="s">
        <v>429</v>
      </c>
      <c r="E6" s="250" t="s">
        <v>430</v>
      </c>
      <c r="F6" s="251">
        <v>435</v>
      </c>
      <c r="G6" s="250" t="s">
        <v>431</v>
      </c>
      <c r="H6" s="252" t="s">
        <v>432</v>
      </c>
      <c r="I6" s="251">
        <v>5</v>
      </c>
      <c r="J6" s="251">
        <v>5</v>
      </c>
      <c r="K6" s="259" t="s">
        <v>433</v>
      </c>
      <c r="L6" s="250" t="s">
        <v>434</v>
      </c>
      <c r="M6" s="251">
        <v>475</v>
      </c>
      <c r="N6" s="250" t="s">
        <v>435</v>
      </c>
    </row>
    <row r="7" spans="1:14" ht="356.25" x14ac:dyDescent="0.25">
      <c r="A7" s="260" t="s">
        <v>436</v>
      </c>
      <c r="B7" s="261">
        <v>1</v>
      </c>
      <c r="C7" s="261">
        <v>1</v>
      </c>
      <c r="D7" s="258" t="s">
        <v>437</v>
      </c>
      <c r="E7" s="249" t="s">
        <v>430</v>
      </c>
      <c r="F7" s="248">
        <v>57000</v>
      </c>
      <c r="G7" s="250" t="s">
        <v>438</v>
      </c>
      <c r="H7" s="254" t="s">
        <v>439</v>
      </c>
      <c r="I7" s="251">
        <v>1</v>
      </c>
      <c r="J7" s="251">
        <v>1</v>
      </c>
      <c r="K7" s="256" t="s">
        <v>440</v>
      </c>
      <c r="L7" s="250" t="s">
        <v>434</v>
      </c>
      <c r="M7" s="251">
        <v>150</v>
      </c>
      <c r="N7" s="250" t="s">
        <v>441</v>
      </c>
    </row>
    <row r="8" spans="1:14" ht="206.25" x14ac:dyDescent="0.25">
      <c r="A8" s="61"/>
      <c r="B8" s="54"/>
      <c r="C8" s="54"/>
      <c r="D8" s="83"/>
      <c r="E8" s="124"/>
      <c r="F8" s="54"/>
      <c r="G8" s="172"/>
      <c r="H8" s="252" t="s">
        <v>442</v>
      </c>
      <c r="I8" s="251">
        <v>1</v>
      </c>
      <c r="J8" s="251">
        <v>4</v>
      </c>
      <c r="K8" s="201" t="s">
        <v>447</v>
      </c>
      <c r="L8" s="257" t="s">
        <v>434</v>
      </c>
      <c r="M8" s="251">
        <v>85</v>
      </c>
      <c r="N8" s="250" t="s">
        <v>443</v>
      </c>
    </row>
    <row r="9" spans="1:14" ht="93.75" x14ac:dyDescent="0.25">
      <c r="A9" s="62"/>
      <c r="B9" s="19"/>
      <c r="C9" s="19"/>
      <c r="D9" s="66"/>
      <c r="E9" s="171"/>
      <c r="F9" s="19"/>
      <c r="G9" s="171"/>
      <c r="H9" s="253" t="s">
        <v>444</v>
      </c>
      <c r="I9" s="248">
        <v>1</v>
      </c>
      <c r="J9" s="248">
        <v>1</v>
      </c>
      <c r="K9" s="201" t="s">
        <v>448</v>
      </c>
      <c r="L9" s="257" t="s">
        <v>434</v>
      </c>
      <c r="M9" s="248">
        <v>150</v>
      </c>
      <c r="N9" s="249" t="s">
        <v>445</v>
      </c>
    </row>
    <row r="10" spans="1:14" ht="112.5" x14ac:dyDescent="0.25">
      <c r="A10" s="62"/>
      <c r="B10" s="19"/>
      <c r="C10" s="19"/>
      <c r="D10" s="66"/>
      <c r="E10" s="171"/>
      <c r="F10" s="19"/>
      <c r="G10" s="171"/>
      <c r="H10" s="62" t="s">
        <v>446</v>
      </c>
      <c r="I10" s="19">
        <v>1</v>
      </c>
      <c r="J10" s="19">
        <v>1</v>
      </c>
      <c r="K10" s="201" t="s">
        <v>449</v>
      </c>
      <c r="L10" s="257" t="s">
        <v>434</v>
      </c>
      <c r="M10" s="19">
        <v>150</v>
      </c>
      <c r="N10" s="100" t="s">
        <v>450</v>
      </c>
    </row>
    <row r="11" spans="1:14" ht="18.75" x14ac:dyDescent="0.25">
      <c r="A11" s="62"/>
      <c r="B11" s="19"/>
      <c r="C11" s="19"/>
      <c r="D11" s="66"/>
      <c r="E11" s="171"/>
      <c r="F11" s="19"/>
      <c r="G11" s="171"/>
      <c r="H11" s="62"/>
      <c r="I11" s="19"/>
      <c r="J11" s="19"/>
      <c r="K11" s="201"/>
      <c r="L11" s="124"/>
      <c r="M11" s="19"/>
      <c r="N11" s="100"/>
    </row>
    <row r="12" spans="1:14" ht="156.75" customHeight="1" x14ac:dyDescent="0.25">
      <c r="A12" s="62"/>
      <c r="B12" s="19"/>
      <c r="C12" s="19"/>
      <c r="D12" s="185"/>
      <c r="E12" s="185"/>
      <c r="F12" s="19"/>
      <c r="G12" s="66"/>
      <c r="H12" s="62"/>
      <c r="I12" s="19"/>
      <c r="J12" s="19"/>
      <c r="K12" s="201"/>
      <c r="L12" s="124"/>
      <c r="M12" s="19"/>
      <c r="N12" s="100"/>
    </row>
    <row r="13" spans="1:14" ht="18.75" x14ac:dyDescent="0.25">
      <c r="A13" s="62"/>
      <c r="B13" s="19"/>
      <c r="C13" s="19"/>
      <c r="D13" s="197"/>
      <c r="E13" s="198"/>
      <c r="F13" s="199"/>
      <c r="G13" s="198"/>
      <c r="H13" s="200"/>
      <c r="I13" s="199"/>
      <c r="J13" s="199"/>
      <c r="K13" s="197"/>
      <c r="L13" s="198"/>
      <c r="M13" s="199"/>
      <c r="N13" s="198"/>
    </row>
    <row r="14" spans="1:14" ht="18.75" x14ac:dyDescent="0.25">
      <c r="A14" s="62"/>
      <c r="B14" s="19"/>
      <c r="C14" s="19"/>
      <c r="D14" s="66"/>
      <c r="E14" s="51"/>
      <c r="F14" s="19"/>
      <c r="G14" s="51"/>
      <c r="H14" s="62"/>
      <c r="I14" s="19"/>
      <c r="J14" s="19"/>
      <c r="K14" s="66"/>
      <c r="L14" s="51"/>
      <c r="M14" s="19"/>
      <c r="N14" s="51"/>
    </row>
    <row r="15" spans="1:14" ht="18.75" x14ac:dyDescent="0.25">
      <c r="A15" s="62"/>
      <c r="B15" s="19"/>
      <c r="C15" s="19"/>
      <c r="D15" s="66"/>
      <c r="E15" s="51"/>
      <c r="F15" s="19"/>
      <c r="G15" s="51"/>
      <c r="H15" s="62"/>
      <c r="I15" s="19"/>
      <c r="J15" s="19"/>
      <c r="K15" s="66"/>
      <c r="L15" s="100"/>
      <c r="M15" s="19"/>
      <c r="N15" s="51"/>
    </row>
    <row r="16" spans="1:14" ht="18.75" x14ac:dyDescent="0.25">
      <c r="A16" s="62"/>
      <c r="B16" s="19"/>
      <c r="C16" s="19"/>
      <c r="D16" s="66"/>
      <c r="E16" s="51"/>
      <c r="F16" s="19"/>
      <c r="G16" s="51"/>
      <c r="H16" s="62"/>
      <c r="I16" s="19"/>
      <c r="J16" s="19"/>
      <c r="K16" s="66"/>
      <c r="L16" s="51"/>
      <c r="M16" s="19"/>
      <c r="N16" s="51"/>
    </row>
    <row r="17" spans="1:14" ht="18.75" x14ac:dyDescent="0.25">
      <c r="A17" s="62"/>
      <c r="B17" s="19"/>
      <c r="C17" s="19"/>
      <c r="D17" s="66"/>
      <c r="E17" s="51"/>
      <c r="F17" s="19"/>
      <c r="G17" s="51"/>
      <c r="H17" s="62"/>
      <c r="I17" s="19"/>
      <c r="J17" s="19"/>
      <c r="K17" s="66"/>
      <c r="L17" s="51"/>
      <c r="M17" s="19"/>
      <c r="N17" s="51"/>
    </row>
    <row r="18" spans="1:14" ht="18.75" x14ac:dyDescent="0.25">
      <c r="A18" s="62"/>
      <c r="B18" s="19"/>
      <c r="C18" s="19"/>
      <c r="D18" s="66"/>
      <c r="E18" s="51"/>
      <c r="F18" s="19"/>
      <c r="G18" s="51"/>
      <c r="H18" s="62"/>
      <c r="I18" s="19"/>
      <c r="J18" s="19"/>
      <c r="K18" s="66"/>
      <c r="L18" s="51"/>
      <c r="M18" s="19"/>
      <c r="N18" s="51"/>
    </row>
    <row r="19" spans="1:14" ht="18.75" x14ac:dyDescent="0.25">
      <c r="A19" s="62"/>
      <c r="B19" s="19"/>
      <c r="C19" s="19"/>
      <c r="D19" s="66"/>
      <c r="E19" s="51"/>
      <c r="F19" s="19"/>
      <c r="G19" s="51"/>
      <c r="H19" s="62"/>
      <c r="I19" s="19"/>
      <c r="J19" s="19"/>
      <c r="K19" s="66"/>
      <c r="L19" s="51"/>
      <c r="M19" s="19"/>
      <c r="N19" s="51"/>
    </row>
    <row r="20" spans="1:14" ht="18.75" x14ac:dyDescent="0.25">
      <c r="A20" s="62"/>
      <c r="B20" s="19"/>
      <c r="C20" s="19"/>
      <c r="D20" s="66"/>
      <c r="E20" s="51"/>
      <c r="F20" s="19"/>
      <c r="G20" s="51"/>
      <c r="H20" s="62"/>
      <c r="I20" s="19"/>
      <c r="J20" s="19"/>
      <c r="K20" s="66"/>
      <c r="L20" s="51"/>
      <c r="M20" s="19"/>
      <c r="N20" s="51"/>
    </row>
    <row r="21" spans="1:14" ht="18.75" x14ac:dyDescent="0.25">
      <c r="A21" s="62"/>
      <c r="B21" s="19"/>
      <c r="C21" s="19"/>
      <c r="D21" s="66"/>
      <c r="E21" s="51"/>
      <c r="F21" s="19"/>
      <c r="G21" s="51"/>
      <c r="H21" s="62"/>
      <c r="I21" s="19"/>
      <c r="J21" s="19"/>
      <c r="K21" s="66"/>
      <c r="L21" s="51"/>
      <c r="M21" s="19"/>
      <c r="N21" s="51"/>
    </row>
    <row r="22" spans="1:14" ht="18.75" x14ac:dyDescent="0.25">
      <c r="A22" s="62"/>
      <c r="B22" s="19"/>
      <c r="C22" s="19"/>
      <c r="D22" s="66"/>
      <c r="E22" s="51"/>
      <c r="F22" s="19"/>
      <c r="G22" s="51"/>
      <c r="H22" s="62"/>
      <c r="I22" s="19"/>
      <c r="J22" s="19"/>
      <c r="K22" s="66"/>
      <c r="L22" s="51"/>
      <c r="M22" s="19"/>
      <c r="N22" s="51"/>
    </row>
    <row r="23" spans="1:14" ht="18.75" x14ac:dyDescent="0.25">
      <c r="A23" s="62"/>
      <c r="B23" s="19"/>
      <c r="C23" s="19"/>
      <c r="D23" s="66"/>
      <c r="E23" s="51"/>
      <c r="F23" s="19"/>
      <c r="G23" s="51"/>
      <c r="H23" s="62"/>
      <c r="I23" s="19"/>
      <c r="J23" s="19"/>
      <c r="K23" s="66"/>
      <c r="L23" s="51"/>
      <c r="M23" s="19"/>
      <c r="N23" s="51"/>
    </row>
    <row r="24" spans="1:14" ht="18.75" x14ac:dyDescent="0.25">
      <c r="A24" s="62"/>
      <c r="B24" s="19"/>
      <c r="C24" s="19"/>
      <c r="D24" s="66"/>
      <c r="E24" s="51"/>
      <c r="F24" s="19"/>
      <c r="G24" s="51"/>
      <c r="H24" s="62"/>
      <c r="I24" s="19"/>
      <c r="J24" s="19"/>
      <c r="K24" s="66"/>
      <c r="L24" s="51"/>
      <c r="M24" s="19"/>
      <c r="N24" s="51"/>
    </row>
    <row r="25" spans="1:14" ht="18.75" x14ac:dyDescent="0.25">
      <c r="A25" s="62"/>
      <c r="B25" s="19"/>
      <c r="C25" s="19"/>
      <c r="D25" s="66"/>
      <c r="E25" s="51"/>
      <c r="F25" s="19"/>
      <c r="G25" s="51"/>
      <c r="H25" s="62"/>
      <c r="I25" s="19"/>
      <c r="J25" s="19"/>
      <c r="K25" s="66"/>
      <c r="L25" s="51"/>
      <c r="M25" s="19"/>
      <c r="N25" s="51"/>
    </row>
    <row r="26" spans="1:14" ht="18.75" x14ac:dyDescent="0.25">
      <c r="A26" s="62"/>
      <c r="B26" s="19"/>
      <c r="C26" s="19"/>
      <c r="D26" s="66"/>
      <c r="E26" s="51"/>
      <c r="F26" s="19"/>
      <c r="G26" s="51"/>
      <c r="H26" s="62"/>
      <c r="I26" s="19"/>
      <c r="J26" s="19"/>
      <c r="K26" s="66"/>
      <c r="L26" s="51"/>
      <c r="M26" s="19"/>
      <c r="N26" s="51"/>
    </row>
    <row r="27" spans="1:14" ht="18.75" x14ac:dyDescent="0.25">
      <c r="A27" s="62"/>
      <c r="B27" s="19"/>
      <c r="C27" s="19"/>
      <c r="D27" s="66"/>
      <c r="E27" s="51"/>
      <c r="F27" s="19"/>
      <c r="G27" s="51"/>
      <c r="H27" s="62"/>
      <c r="I27" s="19"/>
      <c r="J27" s="19"/>
      <c r="K27" s="66"/>
      <c r="L27" s="51"/>
      <c r="M27" s="19"/>
      <c r="N27" s="51"/>
    </row>
    <row r="28" spans="1:14" ht="18.75" x14ac:dyDescent="0.25">
      <c r="A28" s="62"/>
      <c r="B28" s="19"/>
      <c r="C28" s="19"/>
      <c r="D28" s="66"/>
      <c r="E28" s="51"/>
      <c r="F28" s="19"/>
      <c r="G28" s="51"/>
      <c r="H28" s="62"/>
      <c r="I28" s="19"/>
      <c r="J28" s="19"/>
      <c r="K28" s="66"/>
      <c r="L28" s="51"/>
      <c r="M28" s="19"/>
      <c r="N28" s="51"/>
    </row>
    <row r="29" spans="1:14" ht="18.75" x14ac:dyDescent="0.25">
      <c r="A29" s="62"/>
      <c r="B29" s="19"/>
      <c r="C29" s="19"/>
      <c r="D29" s="66"/>
      <c r="E29" s="51"/>
      <c r="F29" s="19"/>
      <c r="G29" s="51"/>
      <c r="H29" s="62"/>
      <c r="I29" s="19"/>
      <c r="J29" s="19"/>
      <c r="K29" s="66"/>
      <c r="L29" s="51"/>
      <c r="M29" s="19"/>
      <c r="N29" s="51"/>
    </row>
    <row r="30" spans="1:14" ht="18.75" x14ac:dyDescent="0.25">
      <c r="A30" s="62"/>
      <c r="B30" s="19"/>
      <c r="C30" s="19"/>
      <c r="D30" s="66"/>
      <c r="E30" s="51"/>
      <c r="F30" s="19"/>
      <c r="G30" s="51"/>
      <c r="H30" s="62"/>
      <c r="I30" s="19"/>
      <c r="J30" s="19"/>
      <c r="K30" s="66"/>
      <c r="L30" s="51"/>
      <c r="M30" s="19"/>
      <c r="N30" s="51"/>
    </row>
    <row r="31" spans="1:14" ht="18.75" x14ac:dyDescent="0.25">
      <c r="A31" s="62"/>
      <c r="B31" s="19"/>
      <c r="C31" s="19"/>
      <c r="D31" s="66"/>
      <c r="E31" s="51"/>
      <c r="F31" s="19"/>
      <c r="G31" s="51"/>
      <c r="H31" s="62"/>
      <c r="I31" s="19"/>
      <c r="J31" s="19"/>
      <c r="K31" s="66"/>
      <c r="L31" s="51"/>
      <c r="M31" s="19"/>
      <c r="N31" s="51"/>
    </row>
    <row r="32" spans="1:14" ht="18.75" x14ac:dyDescent="0.25">
      <c r="A32" s="62"/>
      <c r="B32" s="19"/>
      <c r="C32" s="19"/>
      <c r="D32" s="66"/>
      <c r="E32" s="51"/>
      <c r="F32" s="19"/>
      <c r="G32" s="51"/>
      <c r="H32" s="62"/>
      <c r="I32" s="19"/>
      <c r="J32" s="19"/>
      <c r="K32" s="66"/>
      <c r="L32" s="51"/>
      <c r="M32" s="19"/>
      <c r="N32" s="51"/>
    </row>
    <row r="33" spans="1:14" ht="18.75" x14ac:dyDescent="0.25">
      <c r="A33" s="62"/>
      <c r="B33" s="19"/>
      <c r="C33" s="19"/>
      <c r="D33" s="66"/>
      <c r="E33" s="51"/>
      <c r="F33" s="19"/>
      <c r="G33" s="51"/>
      <c r="H33" s="62"/>
      <c r="I33" s="19"/>
      <c r="J33" s="19"/>
      <c r="K33" s="66"/>
      <c r="L33" s="51"/>
      <c r="M33" s="19"/>
      <c r="N33" s="51"/>
    </row>
    <row r="34" spans="1:14" ht="18.75" x14ac:dyDescent="0.25">
      <c r="A34" s="62"/>
      <c r="B34" s="19"/>
      <c r="C34" s="19"/>
      <c r="D34" s="66"/>
      <c r="E34" s="51"/>
      <c r="F34" s="19"/>
      <c r="G34" s="51"/>
      <c r="H34" s="62"/>
      <c r="I34" s="19"/>
      <c r="J34" s="19"/>
      <c r="K34" s="66"/>
      <c r="L34" s="51"/>
      <c r="M34" s="19"/>
      <c r="N34" s="51"/>
    </row>
    <row r="35" spans="1:14" ht="18.75" x14ac:dyDescent="0.25">
      <c r="A35" s="62"/>
      <c r="B35" s="19"/>
      <c r="C35" s="19"/>
      <c r="D35" s="66"/>
      <c r="E35" s="51"/>
      <c r="F35" s="19"/>
      <c r="G35" s="51"/>
      <c r="H35" s="62"/>
      <c r="I35" s="19"/>
      <c r="J35" s="19"/>
      <c r="K35" s="66"/>
      <c r="L35" s="51"/>
      <c r="M35" s="19"/>
      <c r="N35" s="51"/>
    </row>
    <row r="36" spans="1:14" ht="18.75" x14ac:dyDescent="0.25">
      <c r="A36" s="62"/>
      <c r="B36" s="19"/>
      <c r="C36" s="19"/>
      <c r="D36" s="66"/>
      <c r="E36" s="51"/>
      <c r="F36" s="19"/>
      <c r="G36" s="51"/>
      <c r="H36" s="62"/>
      <c r="I36" s="19"/>
      <c r="J36" s="19"/>
      <c r="K36" s="66"/>
      <c r="L36" s="51"/>
      <c r="M36" s="19"/>
      <c r="N36" s="51"/>
    </row>
    <row r="37" spans="1:14" ht="18.75" x14ac:dyDescent="0.25">
      <c r="A37" s="62"/>
      <c r="B37" s="19"/>
      <c r="C37" s="19"/>
      <c r="D37" s="66"/>
      <c r="E37" s="51"/>
      <c r="F37" s="19"/>
      <c r="G37" s="51"/>
      <c r="H37" s="62"/>
      <c r="I37" s="19"/>
      <c r="J37" s="19"/>
      <c r="K37" s="66"/>
      <c r="L37" s="51"/>
      <c r="M37" s="19"/>
      <c r="N37" s="51"/>
    </row>
    <row r="38" spans="1:14" ht="18.75" x14ac:dyDescent="0.25">
      <c r="A38" s="62"/>
      <c r="B38" s="19"/>
      <c r="C38" s="19"/>
      <c r="D38" s="66"/>
      <c r="E38" s="51"/>
      <c r="F38" s="19"/>
      <c r="G38" s="51"/>
      <c r="H38" s="62"/>
      <c r="I38" s="19"/>
      <c r="J38" s="19"/>
      <c r="K38" s="66"/>
      <c r="L38" s="51"/>
      <c r="M38" s="19"/>
      <c r="N38" s="51"/>
    </row>
    <row r="39" spans="1:14" ht="18.75" x14ac:dyDescent="0.25">
      <c r="A39" s="62"/>
      <c r="B39" s="19"/>
      <c r="C39" s="19"/>
      <c r="D39" s="66"/>
      <c r="E39" s="51"/>
      <c r="F39" s="19"/>
      <c r="G39" s="51"/>
      <c r="H39" s="62"/>
      <c r="I39" s="19"/>
      <c r="J39" s="19"/>
      <c r="K39" s="66"/>
      <c r="L39" s="51"/>
      <c r="M39" s="19"/>
      <c r="N39" s="51"/>
    </row>
    <row r="40" spans="1:14" ht="18.75" x14ac:dyDescent="0.25">
      <c r="A40" s="62"/>
      <c r="B40" s="19"/>
      <c r="C40" s="19"/>
      <c r="D40" s="66"/>
      <c r="E40" s="51"/>
      <c r="F40" s="19"/>
      <c r="G40" s="51"/>
      <c r="H40" s="62"/>
      <c r="I40" s="19"/>
      <c r="J40" s="19"/>
      <c r="K40" s="66"/>
      <c r="L40" s="51"/>
      <c r="M40" s="19"/>
      <c r="N40" s="51"/>
    </row>
    <row r="41" spans="1:14" ht="18.75" x14ac:dyDescent="0.25">
      <c r="A41" s="62"/>
      <c r="B41" s="19"/>
      <c r="C41" s="19"/>
      <c r="D41" s="66"/>
      <c r="E41" s="51"/>
      <c r="F41" s="19"/>
      <c r="G41" s="51"/>
      <c r="H41" s="62"/>
      <c r="I41" s="19"/>
      <c r="J41" s="19"/>
      <c r="K41" s="66"/>
      <c r="L41" s="51"/>
      <c r="M41" s="19"/>
      <c r="N41" s="51"/>
    </row>
    <row r="42" spans="1:14" ht="18.75" x14ac:dyDescent="0.25">
      <c r="A42" s="62"/>
      <c r="B42" s="19"/>
      <c r="C42" s="19"/>
      <c r="D42" s="66"/>
      <c r="E42" s="51"/>
      <c r="F42" s="19"/>
      <c r="G42" s="51"/>
      <c r="H42" s="62"/>
      <c r="I42" s="19"/>
      <c r="J42" s="19"/>
      <c r="K42" s="66"/>
      <c r="L42" s="51"/>
      <c r="M42" s="19"/>
      <c r="N42" s="51"/>
    </row>
    <row r="43" spans="1:14" ht="18.75" x14ac:dyDescent="0.25">
      <c r="A43" s="62"/>
      <c r="B43" s="19"/>
      <c r="C43" s="19"/>
      <c r="D43" s="66"/>
      <c r="E43" s="51"/>
      <c r="F43" s="19"/>
      <c r="G43" s="51"/>
      <c r="H43" s="62"/>
      <c r="I43" s="19"/>
      <c r="J43" s="19"/>
      <c r="K43" s="66"/>
      <c r="L43" s="51"/>
      <c r="M43" s="19"/>
      <c r="N43" s="51"/>
    </row>
    <row r="44" spans="1:14" ht="18.75" x14ac:dyDescent="0.25">
      <c r="A44" s="62"/>
      <c r="B44" s="19"/>
      <c r="C44" s="19"/>
      <c r="D44" s="66"/>
      <c r="E44" s="51"/>
      <c r="F44" s="19"/>
      <c r="G44" s="51"/>
      <c r="H44" s="62"/>
      <c r="I44" s="19"/>
      <c r="J44" s="19"/>
      <c r="K44" s="66"/>
      <c r="L44" s="51"/>
      <c r="M44" s="19"/>
      <c r="N44" s="51"/>
    </row>
    <row r="45" spans="1:14" ht="18.75" x14ac:dyDescent="0.25">
      <c r="A45" s="62"/>
      <c r="B45" s="19"/>
      <c r="C45" s="19"/>
      <c r="D45" s="66"/>
      <c r="E45" s="51"/>
      <c r="F45" s="19"/>
      <c r="G45" s="51"/>
      <c r="H45" s="62"/>
      <c r="I45" s="19"/>
      <c r="J45" s="19"/>
      <c r="K45" s="66"/>
      <c r="L45" s="51"/>
      <c r="M45" s="19"/>
      <c r="N45" s="51"/>
    </row>
    <row r="46" spans="1:14" ht="18.75" x14ac:dyDescent="0.25">
      <c r="A46" s="62"/>
      <c r="B46" s="19"/>
      <c r="C46" s="19"/>
      <c r="D46" s="66"/>
      <c r="E46" s="51"/>
      <c r="F46" s="19"/>
      <c r="G46" s="51"/>
      <c r="H46" s="62"/>
      <c r="I46" s="19"/>
      <c r="J46" s="19"/>
      <c r="K46" s="66"/>
      <c r="L46" s="51"/>
      <c r="M46" s="19"/>
      <c r="N46" s="51"/>
    </row>
    <row r="47" spans="1:14" ht="18.75" x14ac:dyDescent="0.25">
      <c r="A47" s="62"/>
      <c r="B47" s="19"/>
      <c r="C47" s="19"/>
      <c r="D47" s="66"/>
      <c r="E47" s="51"/>
      <c r="F47" s="19"/>
      <c r="G47" s="51"/>
      <c r="H47" s="62"/>
      <c r="I47" s="19"/>
      <c r="J47" s="19"/>
      <c r="K47" s="66"/>
      <c r="L47" s="51"/>
      <c r="M47" s="19"/>
      <c r="N47" s="51"/>
    </row>
    <row r="48" spans="1:14" ht="18.75" x14ac:dyDescent="0.25">
      <c r="A48" s="62"/>
      <c r="B48" s="19"/>
      <c r="C48" s="19"/>
      <c r="D48" s="66"/>
      <c r="E48" s="51"/>
      <c r="F48" s="19"/>
      <c r="G48" s="51"/>
      <c r="H48" s="62"/>
      <c r="I48" s="19"/>
      <c r="J48" s="19"/>
      <c r="K48" s="66"/>
      <c r="L48" s="51"/>
      <c r="M48" s="19"/>
      <c r="N48" s="51"/>
    </row>
    <row r="49" spans="1:14" ht="18.75" x14ac:dyDescent="0.25">
      <c r="A49" s="62"/>
      <c r="B49" s="19"/>
      <c r="C49" s="19"/>
      <c r="D49" s="66"/>
      <c r="E49" s="51"/>
      <c r="F49" s="19"/>
      <c r="G49" s="51"/>
      <c r="H49" s="62"/>
      <c r="I49" s="19"/>
      <c r="J49" s="19"/>
      <c r="K49" s="66"/>
      <c r="L49" s="51"/>
      <c r="M49" s="19"/>
      <c r="N49" s="51"/>
    </row>
    <row r="50" spans="1:14" ht="18.75" x14ac:dyDescent="0.25">
      <c r="A50" s="62"/>
      <c r="B50" s="19"/>
      <c r="C50" s="19"/>
      <c r="D50" s="66"/>
      <c r="E50" s="51"/>
      <c r="F50" s="19"/>
      <c r="G50" s="51"/>
      <c r="H50" s="62"/>
      <c r="I50" s="19"/>
      <c r="J50" s="19"/>
      <c r="K50" s="66"/>
      <c r="L50" s="51"/>
      <c r="M50" s="19"/>
      <c r="N50" s="51"/>
    </row>
    <row r="51" spans="1:14" ht="18.75" x14ac:dyDescent="0.25">
      <c r="A51" s="62"/>
      <c r="B51" s="19"/>
      <c r="C51" s="19"/>
      <c r="D51" s="66"/>
      <c r="E51" s="51"/>
      <c r="F51" s="19"/>
      <c r="G51" s="51"/>
      <c r="H51" s="62"/>
      <c r="I51" s="19"/>
      <c r="J51" s="19"/>
      <c r="K51" s="66"/>
      <c r="L51" s="51"/>
      <c r="M51" s="19"/>
      <c r="N51" s="51"/>
    </row>
    <row r="52" spans="1:14" ht="18.75" x14ac:dyDescent="0.25">
      <c r="A52" s="62"/>
      <c r="B52" s="19"/>
      <c r="C52" s="19"/>
      <c r="D52" s="66"/>
      <c r="E52" s="51"/>
      <c r="F52" s="19"/>
      <c r="G52" s="51"/>
      <c r="H52" s="62"/>
      <c r="I52" s="19"/>
      <c r="J52" s="19"/>
      <c r="K52" s="66"/>
      <c r="L52" s="51"/>
      <c r="M52" s="19"/>
      <c r="N52" s="51"/>
    </row>
    <row r="53" spans="1:14" ht="18.75" x14ac:dyDescent="0.25">
      <c r="A53" s="62"/>
      <c r="B53" s="19"/>
      <c r="C53" s="19"/>
      <c r="D53" s="66"/>
      <c r="E53" s="51"/>
      <c r="F53" s="19"/>
      <c r="G53" s="51"/>
      <c r="H53" s="62"/>
      <c r="I53" s="19"/>
      <c r="J53" s="19"/>
      <c r="K53" s="66"/>
      <c r="L53" s="51"/>
      <c r="M53" s="19"/>
      <c r="N53" s="51"/>
    </row>
    <row r="54" spans="1:14" ht="18.75" x14ac:dyDescent="0.25">
      <c r="A54" s="62"/>
      <c r="B54" s="19"/>
      <c r="C54" s="19"/>
      <c r="D54" s="66"/>
      <c r="E54" s="51"/>
      <c r="F54" s="19"/>
      <c r="G54" s="51"/>
      <c r="H54" s="62"/>
      <c r="I54" s="19"/>
      <c r="J54" s="19"/>
      <c r="K54" s="66"/>
      <c r="L54" s="51"/>
      <c r="M54" s="19"/>
      <c r="N54" s="51"/>
    </row>
    <row r="55" spans="1:14" ht="18.75" x14ac:dyDescent="0.25">
      <c r="A55" s="62"/>
      <c r="B55" s="19"/>
      <c r="C55" s="19"/>
      <c r="D55" s="66"/>
      <c r="E55" s="51"/>
      <c r="F55" s="19"/>
      <c r="G55" s="51"/>
      <c r="H55" s="62"/>
      <c r="I55" s="19"/>
      <c r="J55" s="19"/>
      <c r="K55" s="66"/>
      <c r="L55" s="51"/>
      <c r="M55" s="19"/>
      <c r="N55" s="51"/>
    </row>
    <row r="56" spans="1:14" ht="18.75" x14ac:dyDescent="0.25">
      <c r="A56" s="62"/>
      <c r="B56" s="19"/>
      <c r="C56" s="19"/>
      <c r="D56" s="66"/>
      <c r="E56" s="51"/>
      <c r="F56" s="19"/>
      <c r="G56" s="51"/>
      <c r="H56" s="62"/>
      <c r="I56" s="19"/>
      <c r="J56" s="19"/>
      <c r="K56" s="66"/>
      <c r="L56" s="51"/>
      <c r="M56" s="19"/>
      <c r="N56" s="51"/>
    </row>
    <row r="57" spans="1:14" ht="18.75" x14ac:dyDescent="0.25">
      <c r="A57" s="62"/>
      <c r="B57" s="19"/>
      <c r="C57" s="19"/>
      <c r="D57" s="66"/>
      <c r="E57" s="51"/>
      <c r="F57" s="19"/>
      <c r="G57" s="51"/>
      <c r="H57" s="62"/>
      <c r="I57" s="19"/>
      <c r="J57" s="19"/>
      <c r="K57" s="66"/>
      <c r="L57" s="51"/>
      <c r="M57" s="19"/>
      <c r="N57" s="51"/>
    </row>
    <row r="58" spans="1:14" ht="18.75" x14ac:dyDescent="0.25">
      <c r="A58" s="62"/>
      <c r="B58" s="19"/>
      <c r="C58" s="19"/>
      <c r="D58" s="66"/>
      <c r="E58" s="51"/>
      <c r="F58" s="19"/>
      <c r="G58" s="51"/>
      <c r="H58" s="62"/>
      <c r="I58" s="19"/>
      <c r="J58" s="19"/>
      <c r="K58" s="66"/>
      <c r="L58" s="51"/>
      <c r="M58" s="19"/>
      <c r="N58" s="51"/>
    </row>
    <row r="59" spans="1:14" ht="18.75" x14ac:dyDescent="0.25">
      <c r="A59" s="62"/>
      <c r="B59" s="19"/>
      <c r="C59" s="19"/>
      <c r="D59" s="66"/>
      <c r="E59" s="51"/>
      <c r="F59" s="19"/>
      <c r="G59" s="51"/>
      <c r="H59" s="62"/>
      <c r="I59" s="19"/>
      <c r="J59" s="19"/>
      <c r="K59" s="66"/>
      <c r="L59" s="51"/>
      <c r="M59" s="19"/>
      <c r="N59" s="51"/>
    </row>
    <row r="60" spans="1:14" ht="18.75" x14ac:dyDescent="0.25">
      <c r="A60" s="62"/>
      <c r="B60" s="19"/>
      <c r="C60" s="19"/>
      <c r="D60" s="66"/>
      <c r="E60" s="51"/>
      <c r="F60" s="19"/>
      <c r="G60" s="51"/>
      <c r="H60" s="62"/>
      <c r="I60" s="19"/>
      <c r="J60" s="19"/>
      <c r="K60" s="66"/>
      <c r="L60" s="51"/>
      <c r="M60" s="19"/>
      <c r="N60" s="51"/>
    </row>
    <row r="61" spans="1:14" ht="18.75" x14ac:dyDescent="0.25">
      <c r="A61" s="62"/>
      <c r="B61" s="19"/>
      <c r="C61" s="19"/>
      <c r="D61" s="66"/>
      <c r="E61" s="51"/>
      <c r="F61" s="19"/>
      <c r="G61" s="51"/>
      <c r="H61" s="62"/>
      <c r="I61" s="19"/>
      <c r="J61" s="19"/>
      <c r="K61" s="66"/>
      <c r="L61" s="51"/>
      <c r="M61" s="19"/>
      <c r="N61" s="51"/>
    </row>
    <row r="62" spans="1:14" ht="18.75" x14ac:dyDescent="0.25">
      <c r="A62" s="62"/>
      <c r="B62" s="19"/>
      <c r="C62" s="19"/>
      <c r="D62" s="66"/>
      <c r="E62" s="51"/>
      <c r="F62" s="19"/>
      <c r="G62" s="51"/>
      <c r="H62" s="62"/>
      <c r="I62" s="19"/>
      <c r="J62" s="19"/>
      <c r="K62" s="66"/>
      <c r="L62" s="51"/>
      <c r="M62" s="19"/>
      <c r="N62" s="51"/>
    </row>
    <row r="63" spans="1:14" ht="18.75" x14ac:dyDescent="0.25">
      <c r="A63" s="62"/>
      <c r="B63" s="19"/>
      <c r="C63" s="19"/>
      <c r="D63" s="66"/>
      <c r="E63" s="51"/>
      <c r="F63" s="19"/>
      <c r="G63" s="51"/>
      <c r="H63" s="62"/>
      <c r="I63" s="19"/>
      <c r="J63" s="19"/>
      <c r="K63" s="66"/>
      <c r="L63" s="51"/>
      <c r="M63" s="19"/>
      <c r="N63" s="51"/>
    </row>
    <row r="64" spans="1:14" ht="18.75" x14ac:dyDescent="0.25">
      <c r="A64" s="62"/>
      <c r="B64" s="19"/>
      <c r="C64" s="19"/>
      <c r="D64" s="66"/>
      <c r="E64" s="51"/>
      <c r="F64" s="19"/>
      <c r="G64" s="51"/>
      <c r="H64" s="62"/>
      <c r="I64" s="19"/>
      <c r="J64" s="19"/>
      <c r="K64" s="66"/>
      <c r="L64" s="51"/>
      <c r="M64" s="19"/>
      <c r="N64" s="51"/>
    </row>
    <row r="65" spans="1:14" ht="18.75" x14ac:dyDescent="0.25">
      <c r="A65" s="62"/>
      <c r="B65" s="19"/>
      <c r="C65" s="19"/>
      <c r="D65" s="66"/>
      <c r="E65" s="51"/>
      <c r="F65" s="19"/>
      <c r="G65" s="51"/>
      <c r="H65" s="62"/>
      <c r="I65" s="19"/>
      <c r="J65" s="19"/>
      <c r="K65" s="66"/>
      <c r="L65" s="51"/>
      <c r="M65" s="19"/>
      <c r="N65" s="51"/>
    </row>
    <row r="66" spans="1:14" ht="18.75" x14ac:dyDescent="0.25">
      <c r="A66" s="62"/>
      <c r="B66" s="19"/>
      <c r="C66" s="19"/>
      <c r="D66" s="66"/>
      <c r="E66" s="51"/>
      <c r="F66" s="19"/>
      <c r="G66" s="51"/>
      <c r="H66" s="62"/>
      <c r="I66" s="19"/>
      <c r="J66" s="19"/>
      <c r="K66" s="66"/>
      <c r="L66" s="51"/>
      <c r="M66" s="19"/>
      <c r="N66" s="51"/>
    </row>
    <row r="67" spans="1:14" ht="18.75" x14ac:dyDescent="0.25">
      <c r="A67" s="62"/>
      <c r="B67" s="19"/>
      <c r="C67" s="19"/>
      <c r="D67" s="66"/>
      <c r="E67" s="51"/>
      <c r="F67" s="19"/>
      <c r="G67" s="51"/>
      <c r="H67" s="62"/>
      <c r="I67" s="19"/>
      <c r="J67" s="19"/>
      <c r="K67" s="66"/>
      <c r="L67" s="51"/>
      <c r="M67" s="19"/>
      <c r="N67" s="51"/>
    </row>
    <row r="68" spans="1:14" ht="18.75" x14ac:dyDescent="0.25">
      <c r="A68" s="62"/>
      <c r="B68" s="19"/>
      <c r="C68" s="19"/>
      <c r="D68" s="66"/>
      <c r="E68" s="51"/>
      <c r="F68" s="19"/>
      <c r="G68" s="51"/>
      <c r="H68" s="62"/>
      <c r="I68" s="19"/>
      <c r="J68" s="19"/>
      <c r="K68" s="66"/>
      <c r="L68" s="51"/>
      <c r="M68" s="19"/>
      <c r="N68" s="51"/>
    </row>
    <row r="69" spans="1:14" ht="18.75" x14ac:dyDescent="0.25">
      <c r="A69" s="62"/>
      <c r="B69" s="19"/>
      <c r="C69" s="19"/>
      <c r="D69" s="66"/>
      <c r="E69" s="51"/>
      <c r="F69" s="19"/>
      <c r="G69" s="51"/>
      <c r="H69" s="62"/>
      <c r="I69" s="19"/>
      <c r="J69" s="19"/>
      <c r="K69" s="66"/>
      <c r="L69" s="51"/>
      <c r="M69" s="19"/>
      <c r="N69" s="51"/>
    </row>
    <row r="70" spans="1:14" ht="18.75" x14ac:dyDescent="0.25">
      <c r="A70" s="62"/>
      <c r="B70" s="19"/>
      <c r="C70" s="19"/>
      <c r="D70" s="66"/>
      <c r="E70" s="51"/>
      <c r="F70" s="19"/>
      <c r="G70" s="51"/>
      <c r="H70" s="62"/>
      <c r="I70" s="19"/>
      <c r="J70" s="19"/>
      <c r="K70" s="66"/>
      <c r="L70" s="51"/>
      <c r="M70" s="19"/>
      <c r="N70" s="51"/>
    </row>
    <row r="71" spans="1:14" ht="18.75" x14ac:dyDescent="0.25">
      <c r="A71" s="62"/>
      <c r="B71" s="19"/>
      <c r="C71" s="19"/>
      <c r="D71" s="66"/>
      <c r="E71" s="51"/>
      <c r="F71" s="19"/>
      <c r="G71" s="51"/>
      <c r="H71" s="62"/>
      <c r="I71" s="19"/>
      <c r="J71" s="19"/>
      <c r="K71" s="66"/>
      <c r="L71" s="51"/>
      <c r="M71" s="19"/>
      <c r="N71" s="51"/>
    </row>
    <row r="72" spans="1:14" ht="18.75" x14ac:dyDescent="0.25">
      <c r="A72" s="62"/>
      <c r="B72" s="19"/>
      <c r="C72" s="19"/>
      <c r="D72" s="66"/>
      <c r="E72" s="51"/>
      <c r="F72" s="19"/>
      <c r="G72" s="51"/>
      <c r="H72" s="62"/>
      <c r="I72" s="19"/>
      <c r="J72" s="19"/>
      <c r="K72" s="66"/>
      <c r="L72" s="51"/>
      <c r="M72" s="19"/>
      <c r="N72" s="51"/>
    </row>
    <row r="73" spans="1:14" ht="18.75" x14ac:dyDescent="0.25">
      <c r="A73" s="62"/>
      <c r="B73" s="19"/>
      <c r="C73" s="19"/>
      <c r="D73" s="66"/>
      <c r="E73" s="51"/>
      <c r="F73" s="19"/>
      <c r="G73" s="51"/>
      <c r="H73" s="62"/>
      <c r="I73" s="19"/>
      <c r="J73" s="19"/>
      <c r="K73" s="66"/>
      <c r="L73" s="51"/>
      <c r="M73" s="19"/>
      <c r="N73" s="51"/>
    </row>
    <row r="74" spans="1:14" ht="18.75" x14ac:dyDescent="0.25">
      <c r="A74" s="62"/>
      <c r="B74" s="19"/>
      <c r="C74" s="19"/>
      <c r="D74" s="66"/>
      <c r="E74" s="51"/>
      <c r="F74" s="19"/>
      <c r="G74" s="51"/>
      <c r="H74" s="62"/>
      <c r="I74" s="19"/>
      <c r="J74" s="19"/>
      <c r="K74" s="66"/>
      <c r="L74" s="51"/>
      <c r="M74" s="19"/>
      <c r="N74" s="51"/>
    </row>
    <row r="75" spans="1:14" ht="18.75" x14ac:dyDescent="0.25">
      <c r="A75" s="62"/>
      <c r="B75" s="19"/>
      <c r="C75" s="19"/>
      <c r="D75" s="66"/>
      <c r="E75" s="51"/>
      <c r="F75" s="19"/>
      <c r="G75" s="51"/>
      <c r="H75" s="62"/>
      <c r="I75" s="19"/>
      <c r="J75" s="19"/>
      <c r="K75" s="66"/>
      <c r="L75" s="51"/>
      <c r="M75" s="19"/>
      <c r="N75" s="51"/>
    </row>
    <row r="76" spans="1:14" ht="18.75" x14ac:dyDescent="0.25">
      <c r="A76" s="62"/>
      <c r="B76" s="19"/>
      <c r="C76" s="19"/>
      <c r="D76" s="66"/>
      <c r="E76" s="51"/>
      <c r="F76" s="19"/>
      <c r="G76" s="51"/>
      <c r="H76" s="62"/>
      <c r="I76" s="19"/>
      <c r="J76" s="19"/>
      <c r="K76" s="66"/>
      <c r="L76" s="51"/>
      <c r="M76" s="19"/>
      <c r="N76" s="51"/>
    </row>
    <row r="77" spans="1:14" ht="18.75" x14ac:dyDescent="0.25">
      <c r="A77" s="53"/>
      <c r="B77" s="19"/>
      <c r="C77" s="19"/>
      <c r="D77" s="66"/>
      <c r="E77" s="51"/>
      <c r="F77" s="19"/>
      <c r="G77" s="51"/>
      <c r="H77" s="62"/>
      <c r="I77" s="19"/>
      <c r="J77" s="19"/>
      <c r="K77" s="66"/>
      <c r="L77" s="51"/>
      <c r="M77" s="19"/>
      <c r="N77" s="51"/>
    </row>
    <row r="78" spans="1:14" ht="18.75" x14ac:dyDescent="0.25">
      <c r="A78" s="53"/>
      <c r="B78" s="19"/>
      <c r="C78" s="19"/>
      <c r="D78" s="66"/>
      <c r="E78" s="51"/>
      <c r="F78" s="19"/>
      <c r="G78" s="51"/>
      <c r="H78" s="62"/>
      <c r="I78" s="19"/>
      <c r="J78" s="19"/>
      <c r="K78" s="66"/>
      <c r="L78" s="51"/>
      <c r="M78" s="19"/>
      <c r="N78" s="51"/>
    </row>
    <row r="79" spans="1:14" ht="18.75" x14ac:dyDescent="0.25">
      <c r="A79" s="53"/>
      <c r="B79" s="19"/>
      <c r="C79" s="19"/>
      <c r="D79" s="66"/>
      <c r="E79" s="51"/>
      <c r="F79" s="19"/>
      <c r="G79" s="51"/>
      <c r="H79" s="62"/>
      <c r="I79" s="19"/>
      <c r="J79" s="19"/>
      <c r="K79" s="66"/>
      <c r="L79" s="51"/>
      <c r="M79" s="19"/>
      <c r="N79" s="51"/>
    </row>
    <row r="80" spans="1:14" ht="18.75" x14ac:dyDescent="0.25">
      <c r="A80" s="53"/>
      <c r="B80" s="19"/>
      <c r="C80" s="19"/>
      <c r="D80" s="66"/>
      <c r="E80" s="51"/>
      <c r="F80" s="19"/>
      <c r="G80" s="51"/>
      <c r="H80" s="62"/>
      <c r="I80" s="19"/>
      <c r="J80" s="19"/>
      <c r="K80" s="66"/>
      <c r="L80" s="51"/>
      <c r="M80" s="19"/>
      <c r="N80" s="51"/>
    </row>
    <row r="81" spans="1:14" ht="18.75" x14ac:dyDescent="0.25">
      <c r="A81" s="53"/>
      <c r="B81" s="19"/>
      <c r="C81" s="19"/>
      <c r="D81" s="66"/>
      <c r="E81" s="51"/>
      <c r="F81" s="19"/>
      <c r="G81" s="51"/>
      <c r="H81" s="62"/>
      <c r="I81" s="19"/>
      <c r="J81" s="19"/>
      <c r="K81" s="66"/>
      <c r="L81" s="51"/>
      <c r="M81" s="19"/>
      <c r="N81" s="51"/>
    </row>
    <row r="82" spans="1:14" ht="18.75" x14ac:dyDescent="0.25">
      <c r="A82" s="53"/>
      <c r="B82" s="19"/>
      <c r="C82" s="19"/>
      <c r="D82" s="66"/>
      <c r="E82" s="51"/>
      <c r="F82" s="19"/>
      <c r="G82" s="51"/>
      <c r="H82" s="62"/>
      <c r="I82" s="19"/>
      <c r="J82" s="19"/>
      <c r="K82" s="66"/>
      <c r="L82" s="51"/>
      <c r="M82" s="19"/>
      <c r="N82" s="51"/>
    </row>
    <row r="83" spans="1:14" ht="18.75" x14ac:dyDescent="0.25">
      <c r="A83" s="53"/>
      <c r="B83" s="19"/>
      <c r="C83" s="19"/>
      <c r="D83" s="66"/>
      <c r="E83" s="51"/>
      <c r="F83" s="19"/>
      <c r="G83" s="51"/>
      <c r="H83" s="62"/>
      <c r="I83" s="19"/>
      <c r="J83" s="19"/>
      <c r="K83" s="66"/>
      <c r="L83" s="51"/>
      <c r="M83" s="19"/>
      <c r="N83" s="51"/>
    </row>
    <row r="84" spans="1:14" ht="18.75" x14ac:dyDescent="0.25">
      <c r="A84" s="53"/>
      <c r="B84" s="19"/>
      <c r="C84" s="19"/>
      <c r="D84" s="66"/>
      <c r="E84" s="51"/>
      <c r="F84" s="19"/>
      <c r="G84" s="51"/>
      <c r="H84" s="62"/>
      <c r="I84" s="19"/>
      <c r="J84" s="19"/>
      <c r="K84" s="66"/>
      <c r="L84" s="51"/>
      <c r="M84" s="19"/>
      <c r="N84" s="51"/>
    </row>
    <row r="85" spans="1:14" ht="18.75" x14ac:dyDescent="0.25">
      <c r="A85" s="53"/>
      <c r="B85" s="19"/>
      <c r="C85" s="19"/>
      <c r="D85" s="66"/>
      <c r="E85" s="51"/>
      <c r="F85" s="19"/>
      <c r="G85" s="51"/>
      <c r="H85" s="62"/>
      <c r="I85" s="19"/>
      <c r="J85" s="19"/>
      <c r="K85" s="66"/>
      <c r="L85" s="51"/>
      <c r="M85" s="19"/>
      <c r="N85" s="51"/>
    </row>
    <row r="86" spans="1:14" ht="18.75" x14ac:dyDescent="0.25">
      <c r="A86" s="53"/>
      <c r="B86" s="19"/>
      <c r="C86" s="19"/>
      <c r="D86" s="66"/>
      <c r="E86" s="51"/>
      <c r="F86" s="19"/>
      <c r="G86" s="51"/>
      <c r="H86" s="62"/>
      <c r="I86" s="19"/>
      <c r="J86" s="19"/>
      <c r="K86" s="66"/>
      <c r="L86" s="51"/>
      <c r="M86" s="19"/>
      <c r="N86" s="51"/>
    </row>
    <row r="87" spans="1:14" ht="18.75" x14ac:dyDescent="0.25">
      <c r="A87" s="53"/>
      <c r="B87" s="19"/>
      <c r="C87" s="19"/>
      <c r="D87" s="66"/>
      <c r="E87" s="51"/>
      <c r="F87" s="19"/>
      <c r="G87" s="51"/>
      <c r="H87" s="62"/>
      <c r="I87" s="19"/>
      <c r="J87" s="19"/>
      <c r="K87" s="66"/>
      <c r="L87" s="51"/>
      <c r="M87" s="19"/>
      <c r="N87" s="51"/>
    </row>
    <row r="88" spans="1:14" ht="18.75" x14ac:dyDescent="0.25">
      <c r="A88" s="53"/>
      <c r="B88" s="19"/>
      <c r="C88" s="19"/>
      <c r="D88" s="66"/>
      <c r="E88" s="51"/>
      <c r="F88" s="19"/>
      <c r="G88" s="51"/>
      <c r="H88" s="62"/>
      <c r="I88" s="19"/>
      <c r="J88" s="19"/>
      <c r="K88" s="66"/>
      <c r="L88" s="51"/>
      <c r="M88" s="19"/>
      <c r="N88" s="51"/>
    </row>
    <row r="89" spans="1:14" ht="18.75" x14ac:dyDescent="0.25">
      <c r="A89" s="53"/>
      <c r="B89" s="19"/>
      <c r="C89" s="19"/>
      <c r="D89" s="66"/>
      <c r="E89" s="51"/>
      <c r="F89" s="19"/>
      <c r="G89" s="51"/>
      <c r="H89" s="62"/>
      <c r="I89" s="19"/>
      <c r="J89" s="19"/>
      <c r="K89" s="66"/>
      <c r="L89" s="51"/>
      <c r="M89" s="19"/>
      <c r="N89" s="51"/>
    </row>
    <row r="90" spans="1:14" ht="18.75" x14ac:dyDescent="0.25">
      <c r="A90" s="53"/>
      <c r="B90" s="19"/>
      <c r="C90" s="19"/>
      <c r="D90" s="66"/>
      <c r="E90" s="51"/>
      <c r="F90" s="19"/>
      <c r="G90" s="51"/>
      <c r="H90" s="62"/>
      <c r="I90" s="19"/>
      <c r="J90" s="19"/>
      <c r="K90" s="66"/>
      <c r="L90" s="51"/>
      <c r="M90" s="19"/>
      <c r="N90" s="51"/>
    </row>
    <row r="91" spans="1:14" ht="18.75" x14ac:dyDescent="0.25">
      <c r="A91" s="53"/>
      <c r="B91" s="19"/>
      <c r="C91" s="19"/>
      <c r="D91" s="66"/>
      <c r="E91" s="51"/>
      <c r="F91" s="19"/>
      <c r="G91" s="51"/>
      <c r="H91" s="62"/>
      <c r="I91" s="19"/>
      <c r="J91" s="19"/>
      <c r="K91" s="66"/>
      <c r="L91" s="51"/>
      <c r="M91" s="19"/>
      <c r="N91" s="51"/>
    </row>
    <row r="92" spans="1:14" ht="18.75" x14ac:dyDescent="0.25">
      <c r="A92" s="53"/>
      <c r="B92" s="19"/>
      <c r="C92" s="19"/>
      <c r="D92" s="66"/>
      <c r="E92" s="51"/>
      <c r="F92" s="19"/>
      <c r="G92" s="51"/>
      <c r="H92" s="62"/>
      <c r="I92" s="19"/>
      <c r="J92" s="19"/>
      <c r="K92" s="66"/>
      <c r="L92" s="51"/>
      <c r="M92" s="19"/>
      <c r="N92" s="51"/>
    </row>
    <row r="93" spans="1:14" ht="18.75" x14ac:dyDescent="0.25">
      <c r="A93" s="53"/>
      <c r="B93" s="19"/>
      <c r="C93" s="19"/>
      <c r="D93" s="66"/>
      <c r="E93" s="51"/>
      <c r="F93" s="19"/>
      <c r="G93" s="51"/>
      <c r="H93" s="62"/>
      <c r="I93" s="19"/>
      <c r="J93" s="19"/>
      <c r="K93" s="66"/>
      <c r="L93" s="51"/>
      <c r="M93" s="19"/>
      <c r="N93" s="51"/>
    </row>
    <row r="94" spans="1:14" ht="18.75" x14ac:dyDescent="0.25">
      <c r="A94" s="53"/>
      <c r="B94" s="19"/>
      <c r="C94" s="19"/>
      <c r="D94" s="66"/>
      <c r="E94" s="51"/>
      <c r="F94" s="19"/>
      <c r="G94" s="51"/>
      <c r="H94" s="62"/>
      <c r="I94" s="19"/>
      <c r="J94" s="19"/>
      <c r="K94" s="66"/>
      <c r="L94" s="51"/>
      <c r="M94" s="19"/>
      <c r="N94" s="51"/>
    </row>
    <row r="95" spans="1:14" ht="18.75" x14ac:dyDescent="0.25">
      <c r="A95" s="53"/>
      <c r="B95" s="19"/>
      <c r="C95" s="19"/>
      <c r="D95" s="66"/>
      <c r="E95" s="51"/>
      <c r="F95" s="19"/>
      <c r="G95" s="51"/>
      <c r="H95" s="62"/>
      <c r="I95" s="19"/>
      <c r="J95" s="19"/>
      <c r="K95" s="66"/>
      <c r="L95" s="51"/>
      <c r="M95" s="19"/>
      <c r="N95" s="51"/>
    </row>
    <row r="96" spans="1:14" ht="18.75" x14ac:dyDescent="0.25">
      <c r="A96" s="53"/>
      <c r="B96" s="19"/>
      <c r="C96" s="19"/>
      <c r="D96" s="66"/>
      <c r="E96" s="51"/>
      <c r="F96" s="19"/>
      <c r="G96" s="51"/>
      <c r="H96" s="62"/>
      <c r="I96" s="19"/>
      <c r="J96" s="19"/>
      <c r="K96" s="66"/>
      <c r="L96" s="51"/>
      <c r="M96" s="19"/>
      <c r="N96" s="51"/>
    </row>
    <row r="97" spans="1:14" ht="18.75" x14ac:dyDescent="0.25">
      <c r="A97" s="53"/>
      <c r="B97" s="19"/>
      <c r="C97" s="19"/>
      <c r="D97" s="66"/>
      <c r="E97" s="51"/>
      <c r="F97" s="19"/>
      <c r="G97" s="51"/>
      <c r="H97" s="62"/>
      <c r="I97" s="19"/>
      <c r="J97" s="19"/>
      <c r="K97" s="66"/>
      <c r="L97" s="51"/>
      <c r="M97" s="19"/>
      <c r="N97" s="51"/>
    </row>
    <row r="98" spans="1:14" ht="18.75" x14ac:dyDescent="0.25">
      <c r="A98" s="53"/>
      <c r="B98" s="19"/>
      <c r="C98" s="19"/>
      <c r="D98" s="66"/>
      <c r="E98" s="51"/>
      <c r="F98" s="19"/>
      <c r="G98" s="51"/>
      <c r="H98" s="62"/>
      <c r="I98" s="19"/>
      <c r="J98" s="19"/>
      <c r="K98" s="66"/>
      <c r="L98" s="51"/>
      <c r="M98" s="19"/>
      <c r="N98" s="51"/>
    </row>
    <row r="99" spans="1:14" ht="18.75" x14ac:dyDescent="0.25">
      <c r="A99" s="53"/>
      <c r="B99" s="19"/>
      <c r="C99" s="19"/>
      <c r="D99" s="66"/>
      <c r="E99" s="51"/>
      <c r="F99" s="19"/>
      <c r="G99" s="51"/>
      <c r="H99" s="62"/>
      <c r="I99" s="19"/>
      <c r="J99" s="19"/>
      <c r="K99" s="66"/>
      <c r="L99" s="51"/>
      <c r="M99" s="19"/>
      <c r="N99" s="51"/>
    </row>
    <row r="100" spans="1:14" ht="18.75" x14ac:dyDescent="0.25">
      <c r="A100" s="53"/>
      <c r="B100" s="19"/>
      <c r="C100" s="19"/>
      <c r="D100" s="66"/>
      <c r="E100" s="51"/>
      <c r="F100" s="19"/>
      <c r="G100" s="51"/>
      <c r="H100" s="62"/>
      <c r="I100" s="19"/>
      <c r="J100" s="19"/>
      <c r="K100" s="66"/>
      <c r="L100" s="51"/>
      <c r="M100" s="19"/>
      <c r="N100" s="51"/>
    </row>
    <row r="101" spans="1:14" ht="18.75" x14ac:dyDescent="0.25">
      <c r="A101" s="53"/>
      <c r="B101" s="19"/>
      <c r="C101" s="19"/>
      <c r="D101" s="66"/>
      <c r="E101" s="51"/>
      <c r="F101" s="19"/>
      <c r="G101" s="51"/>
      <c r="H101" s="62"/>
      <c r="I101" s="19"/>
      <c r="J101" s="19"/>
      <c r="K101" s="66"/>
      <c r="L101" s="51"/>
      <c r="M101" s="19"/>
      <c r="N101" s="51"/>
    </row>
    <row r="102" spans="1:14" ht="18.75" x14ac:dyDescent="0.25">
      <c r="A102" s="53"/>
      <c r="B102" s="19"/>
      <c r="C102" s="19"/>
      <c r="D102" s="66"/>
      <c r="E102" s="51"/>
      <c r="F102" s="19"/>
      <c r="G102" s="51"/>
      <c r="H102" s="62"/>
      <c r="I102" s="19"/>
      <c r="J102" s="19"/>
      <c r="K102" s="66"/>
      <c r="L102" s="51"/>
      <c r="M102" s="19"/>
      <c r="N102" s="51"/>
    </row>
    <row r="103" spans="1:14" ht="18.75" x14ac:dyDescent="0.25">
      <c r="A103" s="53"/>
      <c r="B103" s="19"/>
      <c r="C103" s="19"/>
      <c r="D103" s="66"/>
      <c r="E103" s="51"/>
      <c r="F103" s="19"/>
      <c r="G103" s="51"/>
      <c r="H103" s="62"/>
      <c r="I103" s="19"/>
      <c r="J103" s="19"/>
      <c r="K103" s="66"/>
      <c r="L103" s="51"/>
      <c r="M103" s="19"/>
      <c r="N103" s="51"/>
    </row>
    <row r="104" spans="1:14" ht="18.75" x14ac:dyDescent="0.25">
      <c r="A104" s="53"/>
      <c r="B104" s="19"/>
      <c r="C104" s="19"/>
      <c r="D104" s="66"/>
      <c r="E104" s="51"/>
      <c r="F104" s="19"/>
      <c r="G104" s="51"/>
      <c r="H104" s="62"/>
      <c r="I104" s="19"/>
      <c r="J104" s="19"/>
      <c r="K104" s="66"/>
      <c r="L104" s="51"/>
      <c r="M104" s="19"/>
      <c r="N104" s="51"/>
    </row>
    <row r="105" spans="1:14" ht="18.75" x14ac:dyDescent="0.25">
      <c r="A105" s="53"/>
      <c r="B105" s="19"/>
      <c r="C105" s="19"/>
      <c r="D105" s="66"/>
      <c r="E105" s="51"/>
      <c r="F105" s="19"/>
      <c r="G105" s="51"/>
      <c r="H105" s="62"/>
      <c r="I105" s="19"/>
      <c r="J105" s="19"/>
      <c r="K105" s="66"/>
      <c r="L105" s="51"/>
      <c r="M105" s="19"/>
      <c r="N105" s="51"/>
    </row>
    <row r="106" spans="1:14" ht="18.75" x14ac:dyDescent="0.25">
      <c r="A106" s="53"/>
      <c r="B106" s="19"/>
      <c r="C106" s="19"/>
      <c r="D106" s="66"/>
      <c r="E106" s="51"/>
      <c r="F106" s="19"/>
      <c r="G106" s="51"/>
      <c r="H106" s="62"/>
      <c r="I106" s="19"/>
      <c r="J106" s="19"/>
      <c r="K106" s="66"/>
      <c r="L106" s="51"/>
      <c r="M106" s="19"/>
      <c r="N106" s="51"/>
    </row>
    <row r="107" spans="1:14" ht="18.75" x14ac:dyDescent="0.25">
      <c r="A107" s="53"/>
      <c r="B107" s="19"/>
      <c r="C107" s="19"/>
      <c r="D107" s="66"/>
      <c r="E107" s="51"/>
      <c r="F107" s="19"/>
      <c r="G107" s="51"/>
      <c r="H107" s="62"/>
      <c r="I107" s="19"/>
      <c r="J107" s="19"/>
      <c r="K107" s="66"/>
      <c r="L107" s="51"/>
      <c r="M107" s="19"/>
      <c r="N107" s="51"/>
    </row>
    <row r="108" spans="1:14" ht="18.75" x14ac:dyDescent="0.25">
      <c r="A108" s="53"/>
      <c r="B108" s="19"/>
      <c r="C108" s="19"/>
      <c r="D108" s="66"/>
      <c r="E108" s="51"/>
      <c r="F108" s="19"/>
      <c r="G108" s="51"/>
      <c r="H108" s="62"/>
      <c r="I108" s="19"/>
      <c r="J108" s="19"/>
      <c r="K108" s="66"/>
      <c r="L108" s="51"/>
      <c r="M108" s="19"/>
      <c r="N108" s="51"/>
    </row>
    <row r="109" spans="1:14" ht="18.75" x14ac:dyDescent="0.25">
      <c r="A109" s="53"/>
      <c r="B109" s="19"/>
      <c r="C109" s="19"/>
      <c r="D109" s="66"/>
      <c r="E109" s="51"/>
      <c r="F109" s="19"/>
      <c r="G109" s="51"/>
      <c r="H109" s="62"/>
      <c r="I109" s="19"/>
      <c r="J109" s="19"/>
      <c r="K109" s="66"/>
      <c r="L109" s="51"/>
      <c r="M109" s="19"/>
      <c r="N109" s="51"/>
    </row>
    <row r="110" spans="1:14" ht="18.75" x14ac:dyDescent="0.25">
      <c r="A110" s="53"/>
      <c r="B110" s="19"/>
      <c r="C110" s="19"/>
      <c r="D110" s="66"/>
      <c r="E110" s="51"/>
      <c r="F110" s="19"/>
      <c r="G110" s="51"/>
      <c r="H110" s="62"/>
      <c r="I110" s="19"/>
      <c r="J110" s="19"/>
      <c r="K110" s="66"/>
      <c r="L110" s="51"/>
      <c r="M110" s="19"/>
      <c r="N110" s="51"/>
    </row>
    <row r="111" spans="1:14" ht="18.75" x14ac:dyDescent="0.25">
      <c r="A111" s="53"/>
      <c r="B111" s="19"/>
      <c r="C111" s="19"/>
      <c r="D111" s="66"/>
      <c r="E111" s="51"/>
      <c r="F111" s="19"/>
      <c r="G111" s="51"/>
      <c r="H111" s="62"/>
      <c r="I111" s="19"/>
      <c r="J111" s="19"/>
      <c r="K111" s="66"/>
      <c r="L111" s="51"/>
      <c r="M111" s="19"/>
      <c r="N111" s="51"/>
    </row>
    <row r="112" spans="1:14" ht="18.75" x14ac:dyDescent="0.25">
      <c r="A112" s="53"/>
      <c r="B112" s="19"/>
      <c r="C112" s="19"/>
      <c r="D112" s="66"/>
      <c r="E112" s="51"/>
      <c r="F112" s="19"/>
      <c r="G112" s="51"/>
      <c r="H112" s="62"/>
      <c r="I112" s="19"/>
      <c r="J112" s="19"/>
      <c r="K112" s="66"/>
      <c r="L112" s="51"/>
      <c r="M112" s="19"/>
      <c r="N112" s="51"/>
    </row>
    <row r="113" spans="1:14" ht="18.75" x14ac:dyDescent="0.25">
      <c r="A113" s="53"/>
      <c r="B113" s="19"/>
      <c r="C113" s="19"/>
      <c r="D113" s="66"/>
      <c r="E113" s="51"/>
      <c r="F113" s="19"/>
      <c r="G113" s="51"/>
      <c r="H113" s="62"/>
      <c r="I113" s="19"/>
      <c r="J113" s="19"/>
      <c r="K113" s="66"/>
      <c r="L113" s="51"/>
      <c r="M113" s="19"/>
      <c r="N113" s="51"/>
    </row>
    <row r="114" spans="1:14" ht="18.75" x14ac:dyDescent="0.25">
      <c r="A114" s="53"/>
      <c r="B114" s="19"/>
      <c r="C114" s="19"/>
      <c r="D114" s="66"/>
      <c r="E114" s="51"/>
      <c r="F114" s="19"/>
      <c r="G114" s="51"/>
      <c r="H114" s="62"/>
      <c r="I114" s="19"/>
      <c r="J114" s="19"/>
      <c r="K114" s="66"/>
      <c r="L114" s="51"/>
      <c r="M114" s="19"/>
      <c r="N114" s="51"/>
    </row>
    <row r="115" spans="1:14" ht="18.75" x14ac:dyDescent="0.25">
      <c r="A115" s="53"/>
      <c r="B115" s="19"/>
      <c r="C115" s="19"/>
      <c r="D115" s="66"/>
      <c r="E115" s="51"/>
      <c r="F115" s="19"/>
      <c r="G115" s="51"/>
      <c r="H115" s="62"/>
      <c r="I115" s="19"/>
      <c r="J115" s="19"/>
      <c r="K115" s="66"/>
      <c r="L115" s="51"/>
      <c r="M115" s="19"/>
      <c r="N115" s="51"/>
    </row>
    <row r="116" spans="1:14" ht="18.75" x14ac:dyDescent="0.25">
      <c r="A116" s="53"/>
      <c r="B116" s="19"/>
      <c r="C116" s="19"/>
      <c r="D116" s="66"/>
      <c r="E116" s="51"/>
      <c r="F116" s="19"/>
      <c r="G116" s="51"/>
      <c r="H116" s="62"/>
      <c r="I116" s="19"/>
      <c r="J116" s="19"/>
      <c r="K116" s="66"/>
      <c r="L116" s="51"/>
      <c r="M116" s="19"/>
      <c r="N116" s="51"/>
    </row>
    <row r="117" spans="1:14" ht="18.75" x14ac:dyDescent="0.25">
      <c r="A117" s="53"/>
      <c r="B117" s="19"/>
      <c r="C117" s="19"/>
      <c r="D117" s="66"/>
      <c r="E117" s="51"/>
      <c r="F117" s="19"/>
      <c r="G117" s="51"/>
      <c r="H117" s="62"/>
      <c r="I117" s="19"/>
      <c r="J117" s="19"/>
      <c r="K117" s="66"/>
      <c r="L117" s="51"/>
      <c r="M117" s="19"/>
      <c r="N117" s="51"/>
    </row>
    <row r="118" spans="1:14" ht="18.75" x14ac:dyDescent="0.25">
      <c r="A118" s="53"/>
      <c r="B118" s="19"/>
      <c r="C118" s="19"/>
      <c r="D118" s="66"/>
      <c r="E118" s="51"/>
      <c r="F118" s="19"/>
      <c r="G118" s="51"/>
      <c r="H118" s="62"/>
      <c r="I118" s="19"/>
      <c r="J118" s="19"/>
      <c r="K118" s="66"/>
      <c r="L118" s="51"/>
      <c r="M118" s="19"/>
      <c r="N118" s="51"/>
    </row>
    <row r="119" spans="1:14" ht="18.75" x14ac:dyDescent="0.25">
      <c r="A119" s="53"/>
      <c r="B119" s="19"/>
      <c r="C119" s="19"/>
      <c r="D119" s="66"/>
      <c r="E119" s="51"/>
      <c r="F119" s="19"/>
      <c r="G119" s="51"/>
      <c r="H119" s="62"/>
      <c r="I119" s="19"/>
      <c r="J119" s="19"/>
      <c r="K119" s="66"/>
      <c r="L119" s="51"/>
      <c r="M119" s="19"/>
      <c r="N119" s="51"/>
    </row>
    <row r="120" spans="1:14" ht="18.75" x14ac:dyDescent="0.25">
      <c r="A120" s="53"/>
      <c r="B120" s="19"/>
      <c r="C120" s="19"/>
      <c r="D120" s="66"/>
      <c r="E120" s="51"/>
      <c r="F120" s="19"/>
      <c r="G120" s="51"/>
      <c r="H120" s="62"/>
      <c r="I120" s="19"/>
      <c r="J120" s="19"/>
      <c r="K120" s="66"/>
      <c r="L120" s="51"/>
      <c r="M120" s="19"/>
      <c r="N120" s="51"/>
    </row>
    <row r="121" spans="1:14" ht="18.75" x14ac:dyDescent="0.25">
      <c r="A121" s="53"/>
      <c r="B121" s="19"/>
      <c r="C121" s="19"/>
      <c r="D121" s="66"/>
      <c r="E121" s="51"/>
      <c r="F121" s="19"/>
      <c r="G121" s="51"/>
      <c r="H121" s="62"/>
      <c r="I121" s="19"/>
      <c r="J121" s="19"/>
      <c r="K121" s="66"/>
      <c r="L121" s="51"/>
      <c r="M121" s="19"/>
      <c r="N121" s="51"/>
    </row>
    <row r="122" spans="1:14" ht="18.75" x14ac:dyDescent="0.25">
      <c r="A122" s="53"/>
      <c r="B122" s="19"/>
      <c r="C122" s="19"/>
      <c r="D122" s="66"/>
      <c r="E122" s="51"/>
      <c r="F122" s="19"/>
      <c r="G122" s="51"/>
      <c r="H122" s="62"/>
      <c r="I122" s="19"/>
      <c r="J122" s="19"/>
      <c r="K122" s="66"/>
      <c r="L122" s="51"/>
      <c r="M122" s="19"/>
      <c r="N122" s="51"/>
    </row>
    <row r="123" spans="1:14" ht="18.75" x14ac:dyDescent="0.25">
      <c r="A123" s="53"/>
      <c r="B123" s="19"/>
      <c r="C123" s="19"/>
      <c r="D123" s="66"/>
      <c r="E123" s="51"/>
      <c r="F123" s="19"/>
      <c r="G123" s="51"/>
      <c r="H123" s="62"/>
      <c r="I123" s="19"/>
      <c r="J123" s="19"/>
      <c r="K123" s="66"/>
      <c r="L123" s="51"/>
      <c r="M123" s="19"/>
      <c r="N123" s="51"/>
    </row>
    <row r="124" spans="1:14" ht="18.75" x14ac:dyDescent="0.25">
      <c r="A124" s="53"/>
      <c r="B124" s="19"/>
      <c r="C124" s="19"/>
      <c r="D124" s="66"/>
      <c r="E124" s="51"/>
      <c r="F124" s="19"/>
      <c r="G124" s="51"/>
      <c r="H124" s="62"/>
      <c r="I124" s="19"/>
      <c r="J124" s="19"/>
      <c r="K124" s="66"/>
      <c r="L124" s="51"/>
      <c r="M124" s="19"/>
      <c r="N124" s="51"/>
    </row>
    <row r="125" spans="1:14" ht="18.75" x14ac:dyDescent="0.25">
      <c r="A125" s="53"/>
      <c r="B125" s="19"/>
      <c r="C125" s="19"/>
      <c r="D125" s="66"/>
      <c r="E125" s="51"/>
      <c r="F125" s="19"/>
      <c r="G125" s="51"/>
      <c r="H125" s="62"/>
      <c r="I125" s="19"/>
      <c r="J125" s="19"/>
      <c r="K125" s="66"/>
      <c r="L125" s="51"/>
      <c r="M125" s="19"/>
      <c r="N125" s="51"/>
    </row>
    <row r="126" spans="1:14" ht="18.75" x14ac:dyDescent="0.25">
      <c r="A126" s="53"/>
      <c r="B126" s="19"/>
      <c r="C126" s="19"/>
      <c r="D126" s="66"/>
      <c r="E126" s="51"/>
      <c r="F126" s="19"/>
      <c r="G126" s="51"/>
      <c r="H126" s="62"/>
      <c r="I126" s="19"/>
      <c r="J126" s="19"/>
      <c r="K126" s="66"/>
      <c r="L126" s="51"/>
      <c r="M126" s="19"/>
      <c r="N126" s="51"/>
    </row>
    <row r="127" spans="1:14" ht="18.75" x14ac:dyDescent="0.25">
      <c r="A127" s="53"/>
      <c r="B127" s="19"/>
      <c r="C127" s="19"/>
      <c r="D127" s="66"/>
      <c r="E127" s="51"/>
      <c r="F127" s="19"/>
      <c r="G127" s="51"/>
      <c r="H127" s="62"/>
      <c r="I127" s="19"/>
      <c r="J127" s="19"/>
      <c r="K127" s="66"/>
      <c r="L127" s="51"/>
      <c r="M127" s="19"/>
      <c r="N127" s="51"/>
    </row>
    <row r="128" spans="1:14" ht="18.75" x14ac:dyDescent="0.25">
      <c r="B128" s="19"/>
      <c r="C128" s="19"/>
      <c r="D128" s="66"/>
      <c r="E128" s="51"/>
      <c r="F128" s="19"/>
      <c r="G128" s="51"/>
      <c r="H128" s="62"/>
      <c r="I128" s="19"/>
      <c r="J128" s="19"/>
      <c r="K128" s="66"/>
      <c r="L128" s="51"/>
      <c r="M128" s="19"/>
      <c r="N128" s="51"/>
    </row>
    <row r="129" spans="1:14" ht="18.75" x14ac:dyDescent="0.25">
      <c r="A129" s="53"/>
      <c r="B129" s="19"/>
      <c r="C129" s="19"/>
      <c r="D129" s="66"/>
      <c r="E129" s="51"/>
      <c r="F129" s="19"/>
      <c r="G129" s="51"/>
      <c r="H129" s="62"/>
      <c r="I129" s="19"/>
      <c r="J129" s="19"/>
      <c r="K129" s="66"/>
      <c r="L129" s="51"/>
      <c r="M129" s="19"/>
      <c r="N129" s="51"/>
    </row>
    <row r="130" spans="1:14" ht="18.75" x14ac:dyDescent="0.25">
      <c r="A130" s="53"/>
      <c r="B130" s="19"/>
      <c r="C130" s="19"/>
      <c r="D130" s="66"/>
      <c r="E130" s="51"/>
      <c r="F130" s="19"/>
      <c r="G130" s="51"/>
      <c r="H130" s="62"/>
      <c r="I130" s="19"/>
      <c r="J130" s="19"/>
      <c r="K130" s="66"/>
      <c r="L130" s="51"/>
      <c r="M130" s="19"/>
      <c r="N130" s="51"/>
    </row>
    <row r="131" spans="1:14" ht="18.75" x14ac:dyDescent="0.25">
      <c r="A131" s="53"/>
      <c r="B131" s="19"/>
      <c r="C131" s="19"/>
      <c r="D131" s="66"/>
      <c r="E131" s="51"/>
      <c r="F131" s="19"/>
      <c r="G131" s="51"/>
      <c r="H131" s="62"/>
      <c r="I131" s="19"/>
      <c r="J131" s="19"/>
      <c r="K131" s="66"/>
      <c r="L131" s="51"/>
      <c r="M131" s="19"/>
      <c r="N131" s="51"/>
    </row>
    <row r="132" spans="1:14" ht="18.75" x14ac:dyDescent="0.25">
      <c r="A132" s="53"/>
      <c r="B132" s="19"/>
      <c r="C132" s="19"/>
      <c r="D132" s="66"/>
      <c r="E132" s="51"/>
      <c r="F132" s="19"/>
      <c r="G132" s="51"/>
      <c r="H132" s="62"/>
      <c r="I132" s="19"/>
      <c r="J132" s="19"/>
      <c r="K132" s="66"/>
      <c r="L132" s="51"/>
      <c r="M132" s="19"/>
      <c r="N132" s="51"/>
    </row>
    <row r="133" spans="1:14" ht="18.75" x14ac:dyDescent="0.25">
      <c r="A133" s="53"/>
      <c r="B133" s="19"/>
      <c r="C133" s="19"/>
      <c r="D133" s="66"/>
      <c r="E133" s="51"/>
      <c r="F133" s="19"/>
      <c r="G133" s="51"/>
      <c r="H133" s="62"/>
      <c r="I133" s="19"/>
      <c r="J133" s="19"/>
      <c r="K133" s="66"/>
      <c r="L133" s="51"/>
      <c r="M133" s="19"/>
      <c r="N133" s="51"/>
    </row>
    <row r="134" spans="1:14" ht="18.75" x14ac:dyDescent="0.25">
      <c r="A134" s="53"/>
      <c r="B134" s="19"/>
      <c r="C134" s="19"/>
      <c r="D134" s="66"/>
      <c r="E134" s="51"/>
      <c r="F134" s="19"/>
      <c r="G134" s="51"/>
      <c r="H134" s="62"/>
      <c r="I134" s="19"/>
      <c r="J134" s="19"/>
      <c r="K134" s="66"/>
      <c r="L134" s="51"/>
      <c r="M134" s="19"/>
      <c r="N134" s="51"/>
    </row>
    <row r="135" spans="1:14" ht="18.75" x14ac:dyDescent="0.25">
      <c r="A135" s="53"/>
      <c r="B135" s="19"/>
      <c r="C135" s="19"/>
      <c r="D135" s="66"/>
      <c r="E135" s="51"/>
      <c r="F135" s="19"/>
      <c r="G135" s="51"/>
      <c r="H135" s="62"/>
      <c r="I135" s="19"/>
      <c r="J135" s="19"/>
      <c r="K135" s="66"/>
      <c r="L135" s="51"/>
      <c r="M135" s="19"/>
      <c r="N135" s="51"/>
    </row>
    <row r="136" spans="1:14" ht="18.75" x14ac:dyDescent="0.25">
      <c r="A136" s="53"/>
      <c r="B136" s="19"/>
      <c r="C136" s="19"/>
      <c r="D136" s="66"/>
      <c r="E136" s="51"/>
      <c r="F136" s="19"/>
      <c r="G136" s="51"/>
      <c r="H136" s="62"/>
      <c r="I136" s="19"/>
      <c r="J136" s="19"/>
      <c r="K136" s="66"/>
      <c r="L136" s="51"/>
      <c r="M136" s="19"/>
      <c r="N136" s="51"/>
    </row>
    <row r="137" spans="1:14" ht="18.75" x14ac:dyDescent="0.25">
      <c r="A137" s="53"/>
      <c r="B137" s="19"/>
      <c r="C137" s="19"/>
      <c r="D137" s="66"/>
      <c r="E137" s="51"/>
      <c r="F137" s="19"/>
      <c r="G137" s="51"/>
      <c r="H137" s="62"/>
      <c r="I137" s="19"/>
      <c r="J137" s="19"/>
      <c r="K137" s="66"/>
      <c r="L137" s="51"/>
      <c r="M137" s="19"/>
      <c r="N137" s="51"/>
    </row>
    <row r="138" spans="1:14" ht="18.75" x14ac:dyDescent="0.25">
      <c r="A138" s="53"/>
      <c r="B138" s="19"/>
      <c r="C138" s="19"/>
      <c r="D138" s="66"/>
      <c r="E138" s="51"/>
      <c r="F138" s="19"/>
      <c r="G138" s="51"/>
      <c r="H138" s="62"/>
      <c r="I138" s="19"/>
      <c r="J138" s="19"/>
      <c r="K138" s="66"/>
      <c r="L138" s="51"/>
      <c r="M138" s="19"/>
      <c r="N138" s="51"/>
    </row>
    <row r="139" spans="1:14" ht="18.75" x14ac:dyDescent="0.25">
      <c r="A139" s="53"/>
      <c r="B139" s="19"/>
      <c r="C139" s="19"/>
      <c r="D139" s="66"/>
      <c r="E139" s="51"/>
      <c r="F139" s="19"/>
      <c r="G139" s="51"/>
      <c r="H139" s="62"/>
      <c r="I139" s="19"/>
      <c r="J139" s="19"/>
      <c r="K139" s="66"/>
      <c r="L139" s="51"/>
      <c r="M139" s="19"/>
      <c r="N139" s="51"/>
    </row>
    <row r="140" spans="1:14" ht="18.75" x14ac:dyDescent="0.25">
      <c r="A140" s="53"/>
      <c r="B140" s="19"/>
      <c r="C140" s="19"/>
      <c r="D140" s="66"/>
      <c r="E140" s="51"/>
      <c r="F140" s="19"/>
      <c r="G140" s="51"/>
      <c r="H140" s="62"/>
      <c r="I140" s="19"/>
      <c r="J140" s="19"/>
      <c r="K140" s="66"/>
      <c r="L140" s="51"/>
      <c r="M140" s="19"/>
      <c r="N140" s="51"/>
    </row>
    <row r="141" spans="1:14" ht="18.75" x14ac:dyDescent="0.25">
      <c r="A141" s="53"/>
      <c r="B141" s="19"/>
      <c r="C141" s="19"/>
      <c r="D141" s="66"/>
      <c r="E141" s="51"/>
      <c r="F141" s="19"/>
      <c r="G141" s="51"/>
      <c r="H141" s="62"/>
      <c r="I141" s="19"/>
      <c r="J141" s="19"/>
      <c r="K141" s="66"/>
      <c r="L141" s="51"/>
      <c r="M141" s="19"/>
      <c r="N141" s="51"/>
    </row>
    <row r="142" spans="1:14" ht="18.75" x14ac:dyDescent="0.25">
      <c r="A142" s="53"/>
      <c r="B142" s="19"/>
      <c r="C142" s="19"/>
      <c r="D142" s="66"/>
      <c r="E142" s="51"/>
      <c r="F142" s="19"/>
      <c r="G142" s="51"/>
      <c r="H142" s="62"/>
      <c r="I142" s="19"/>
      <c r="J142" s="19"/>
      <c r="K142" s="66"/>
      <c r="L142" s="51"/>
      <c r="M142" s="19"/>
      <c r="N142" s="51"/>
    </row>
    <row r="143" spans="1:14" ht="18.75" x14ac:dyDescent="0.25">
      <c r="A143" s="53"/>
      <c r="B143" s="19"/>
      <c r="C143" s="19"/>
      <c r="D143" s="66"/>
      <c r="E143" s="51"/>
      <c r="F143" s="19"/>
      <c r="G143" s="51"/>
      <c r="H143" s="62"/>
      <c r="I143" s="19"/>
      <c r="J143" s="19"/>
      <c r="K143" s="66"/>
      <c r="L143" s="51"/>
      <c r="M143" s="19"/>
      <c r="N143" s="51"/>
    </row>
    <row r="144" spans="1:14" ht="18.75" x14ac:dyDescent="0.25">
      <c r="A144" s="53"/>
      <c r="B144" s="19"/>
      <c r="C144" s="19"/>
      <c r="D144" s="66"/>
      <c r="E144" s="51"/>
      <c r="F144" s="19"/>
      <c r="G144" s="51"/>
      <c r="H144" s="62"/>
      <c r="I144" s="19"/>
      <c r="J144" s="19"/>
      <c r="K144" s="66"/>
      <c r="L144" s="51"/>
      <c r="M144" s="19"/>
      <c r="N144" s="51"/>
    </row>
    <row r="145" spans="1:14" ht="18.75" x14ac:dyDescent="0.25">
      <c r="A145" s="53"/>
      <c r="B145" s="19"/>
      <c r="C145" s="19"/>
      <c r="D145" s="66"/>
      <c r="E145" s="51"/>
      <c r="F145" s="19"/>
      <c r="G145" s="51"/>
      <c r="H145" s="62"/>
      <c r="I145" s="19"/>
      <c r="J145" s="19"/>
      <c r="K145" s="66"/>
      <c r="L145" s="51"/>
      <c r="M145" s="19"/>
      <c r="N145" s="51"/>
    </row>
    <row r="146" spans="1:14" ht="18.75" x14ac:dyDescent="0.25">
      <c r="A146" s="53"/>
      <c r="B146" s="19"/>
      <c r="C146" s="19"/>
      <c r="D146" s="66"/>
      <c r="E146" s="51"/>
      <c r="F146" s="19"/>
      <c r="G146" s="51"/>
      <c r="H146" s="62"/>
      <c r="I146" s="19"/>
      <c r="J146" s="19"/>
      <c r="K146" s="66"/>
      <c r="L146" s="51"/>
      <c r="M146" s="19"/>
      <c r="N146" s="51"/>
    </row>
    <row r="147" spans="1:14" ht="18.75" x14ac:dyDescent="0.25">
      <c r="A147" s="53"/>
      <c r="B147" s="19"/>
      <c r="C147" s="19"/>
      <c r="D147" s="66"/>
      <c r="E147" s="51"/>
      <c r="F147" s="19"/>
      <c r="G147" s="51"/>
      <c r="H147" s="62"/>
      <c r="I147" s="19"/>
      <c r="J147" s="19"/>
      <c r="K147" s="66"/>
      <c r="L147" s="51"/>
      <c r="M147" s="19"/>
      <c r="N147" s="51"/>
    </row>
    <row r="148" spans="1:14" ht="18.75" x14ac:dyDescent="0.25">
      <c r="A148" s="53"/>
      <c r="B148" s="19"/>
      <c r="C148" s="19"/>
      <c r="D148" s="66"/>
      <c r="E148" s="51"/>
      <c r="F148" s="19"/>
      <c r="G148" s="51"/>
      <c r="H148" s="62"/>
      <c r="I148" s="19"/>
      <c r="J148" s="19"/>
      <c r="K148" s="66"/>
      <c r="L148" s="51"/>
      <c r="M148" s="19"/>
      <c r="N148" s="51"/>
    </row>
    <row r="149" spans="1:14" ht="18.75" x14ac:dyDescent="0.25">
      <c r="A149" s="53"/>
      <c r="B149" s="19"/>
      <c r="C149" s="19"/>
      <c r="D149" s="66"/>
      <c r="E149" s="51"/>
      <c r="F149" s="19"/>
      <c r="G149" s="51"/>
      <c r="H149" s="62"/>
      <c r="I149" s="19"/>
      <c r="J149" s="19"/>
      <c r="K149" s="66"/>
      <c r="L149" s="51"/>
      <c r="M149" s="19"/>
      <c r="N149" s="51"/>
    </row>
    <row r="150" spans="1:14" ht="18.75" x14ac:dyDescent="0.25">
      <c r="A150" s="53"/>
      <c r="B150" s="19"/>
      <c r="C150" s="19"/>
      <c r="D150" s="66"/>
      <c r="E150" s="51"/>
      <c r="F150" s="19"/>
      <c r="G150" s="51"/>
      <c r="H150" s="62"/>
      <c r="I150" s="19"/>
      <c r="J150" s="19"/>
      <c r="K150" s="66"/>
      <c r="L150" s="51"/>
      <c r="M150" s="19"/>
      <c r="N150" s="51"/>
    </row>
    <row r="151" spans="1:14" ht="18.75" x14ac:dyDescent="0.25">
      <c r="A151" s="53"/>
      <c r="B151" s="19"/>
      <c r="C151" s="19"/>
      <c r="D151" s="66"/>
      <c r="E151" s="51"/>
      <c r="F151" s="19"/>
      <c r="G151" s="51"/>
      <c r="H151" s="62"/>
      <c r="I151" s="19"/>
      <c r="J151" s="19"/>
      <c r="K151" s="66"/>
      <c r="L151" s="51"/>
      <c r="M151" s="19"/>
      <c r="N151" s="51"/>
    </row>
    <row r="152" spans="1:14" ht="18.75" x14ac:dyDescent="0.25">
      <c r="A152" s="53"/>
      <c r="B152" s="19"/>
      <c r="C152" s="19"/>
      <c r="D152" s="66"/>
      <c r="E152" s="51"/>
      <c r="F152" s="19"/>
      <c r="G152" s="51"/>
      <c r="H152" s="62"/>
      <c r="I152" s="19"/>
      <c r="J152" s="19"/>
      <c r="K152" s="66"/>
      <c r="L152" s="51"/>
      <c r="M152" s="19"/>
      <c r="N152" s="51"/>
    </row>
    <row r="153" spans="1:14" ht="18.75" x14ac:dyDescent="0.25">
      <c r="A153" s="53"/>
      <c r="B153" s="19"/>
      <c r="C153" s="19"/>
      <c r="D153" s="66"/>
      <c r="E153" s="51"/>
      <c r="F153" s="19"/>
      <c r="G153" s="51"/>
      <c r="H153" s="62"/>
      <c r="I153" s="19"/>
      <c r="J153" s="19"/>
      <c r="K153" s="66"/>
      <c r="L153" s="51"/>
      <c r="M153" s="19"/>
      <c r="N153" s="51"/>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3">
    <mergeCell ref="G3:G4"/>
    <mergeCell ref="A2:G2"/>
    <mergeCell ref="A3:A4"/>
    <mergeCell ref="B3:C3"/>
    <mergeCell ref="D3:D4"/>
    <mergeCell ref="E3:E4"/>
    <mergeCell ref="F3:F4"/>
    <mergeCell ref="N3:N4"/>
    <mergeCell ref="H3:H4"/>
    <mergeCell ref="I3:J3"/>
    <mergeCell ref="K3:K4"/>
    <mergeCell ref="L3:L4"/>
    <mergeCell ref="M3:M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3</vt:i4>
      </vt:variant>
    </vt:vector>
  </HeadingPairs>
  <TitlesOfParts>
    <vt:vector size="25" baseType="lpstr">
      <vt:lpstr>Титул</vt:lpstr>
      <vt:lpstr>Общие сведения</vt:lpstr>
      <vt:lpstr>Раздел 1,1.1</vt:lpstr>
      <vt:lpstr>Раздел 1.2</vt:lpstr>
      <vt:lpstr>Раздел 1.3</vt:lpstr>
      <vt:lpstr>Раздел 2</vt:lpstr>
      <vt:lpstr>Раздел 3</vt:lpstr>
      <vt:lpstr>Раздел 4</vt:lpstr>
      <vt:lpstr>Раздел 5, 5.1</vt:lpstr>
      <vt:lpstr>Раздел 5.2</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Лист1</vt:lpstr>
      <vt:lpstr>Лист2</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2016-11-25T03:13:58Z</cp:lastPrinted>
  <dcterms:created xsi:type="dcterms:W3CDTF">2013-11-25T08:04:18Z</dcterms:created>
  <dcterms:modified xsi:type="dcterms:W3CDTF">2019-12-18T04:55:48Z</dcterms:modified>
</cp:coreProperties>
</file>