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15360" windowHeight="7665" tabRatio="715" firstSheet="13" activeTab="20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E3" i="29" l="1"/>
  <c r="C9" i="32"/>
  <c r="C8" i="32"/>
  <c r="B19" i="30"/>
  <c r="B10" i="35"/>
  <c r="C5" i="9"/>
  <c r="D20" i="33"/>
  <c r="C20" i="33"/>
  <c r="D5" i="33"/>
  <c r="C16" i="32"/>
  <c r="C15" i="32"/>
  <c r="C14" i="32"/>
  <c r="C13" i="32"/>
  <c r="C12" i="32"/>
  <c r="C11" i="32"/>
  <c r="C7" i="32"/>
  <c r="C6" i="32"/>
  <c r="C5" i="32"/>
  <c r="C4" i="32"/>
  <c r="B3" i="29"/>
  <c r="I5" i="9"/>
  <c r="B5" i="9"/>
  <c r="B10" i="32"/>
  <c r="B3" i="32"/>
  <c r="E5" i="35"/>
  <c r="E10" i="35"/>
  <c r="D10" i="35"/>
  <c r="C10" i="35"/>
  <c r="D59" i="8"/>
  <c r="D14" i="31"/>
  <c r="C14" i="31"/>
  <c r="G14" i="31"/>
  <c r="F14" i="31"/>
  <c r="C16" i="31"/>
  <c r="F15" i="31"/>
  <c r="E15" i="31"/>
  <c r="E14" i="31"/>
  <c r="B36" i="37"/>
  <c r="B31" i="37"/>
  <c r="B26" i="37"/>
  <c r="B21" i="37"/>
  <c r="B15" i="37"/>
  <c r="D3" i="37"/>
  <c r="C37" i="37"/>
  <c r="C3" i="37"/>
  <c r="C24" i="37"/>
  <c r="A12" i="36"/>
  <c r="A10" i="36"/>
  <c r="A6" i="36"/>
  <c r="L8" i="36"/>
  <c r="C21" i="37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/>
  <c r="L20" i="33"/>
  <c r="K20" i="33"/>
  <c r="J20" i="33"/>
  <c r="I20" i="33"/>
  <c r="H20" i="33"/>
  <c r="G20" i="33"/>
  <c r="H19" i="33"/>
  <c r="L16" i="33"/>
  <c r="K16" i="33"/>
  <c r="J16" i="33"/>
  <c r="I16" i="33"/>
  <c r="H16" i="33"/>
  <c r="G16" i="33"/>
  <c r="D16" i="33"/>
  <c r="C16" i="33"/>
  <c r="K15" i="33"/>
  <c r="I15" i="33"/>
  <c r="H15" i="33"/>
  <c r="C15" i="33"/>
  <c r="J15" i="33"/>
  <c r="G15" i="33"/>
  <c r="L12" i="33"/>
  <c r="K12" i="33"/>
  <c r="J12" i="33"/>
  <c r="I12" i="33"/>
  <c r="H12" i="33"/>
  <c r="G12" i="33"/>
  <c r="D12" i="33"/>
  <c r="C12" i="33"/>
  <c r="J11" i="33"/>
  <c r="I11" i="33"/>
  <c r="H11" i="33"/>
  <c r="G11" i="33"/>
  <c r="D11" i="33"/>
  <c r="C11" i="33"/>
  <c r="D4" i="33"/>
  <c r="L5" i="33"/>
  <c r="K5" i="33"/>
  <c r="J5" i="33"/>
  <c r="J4" i="33"/>
  <c r="I5" i="33"/>
  <c r="H5" i="33"/>
  <c r="G5" i="33"/>
  <c r="G4" i="33"/>
  <c r="C5" i="33"/>
  <c r="I4" i="33"/>
  <c r="G19" i="33"/>
  <c r="K19" i="33"/>
  <c r="D19" i="33"/>
  <c r="I19" i="33"/>
  <c r="J19" i="33"/>
  <c r="L19" i="33"/>
  <c r="D15" i="33"/>
  <c r="L15" i="33"/>
  <c r="L4" i="33"/>
  <c r="H4" i="33"/>
  <c r="C19" i="33"/>
  <c r="L11" i="33"/>
  <c r="K4" i="33"/>
  <c r="C4" i="33"/>
  <c r="K11" i="33"/>
  <c r="I16" i="31"/>
  <c r="B9" i="16"/>
  <c r="D9" i="16"/>
  <c r="C9" i="16"/>
  <c r="H59" i="8"/>
  <c r="G59" i="8"/>
  <c r="M5" i="9"/>
  <c r="F5" i="9"/>
  <c r="J5" i="9"/>
  <c r="C59" i="8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<sst xmlns="http://schemas.openxmlformats.org/spreadsheetml/2006/main" count="820" uniqueCount="642">
  <si>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</si>
  <si>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</si>
  <si>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</si>
  <si>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</si>
  <si>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</si>
  <si>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</si>
  <si>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</si>
  <si>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</si>
  <si>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</si>
  <si>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</si>
  <si>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</si>
  <si>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</si>
  <si>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</si>
  <si>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</si>
  <si>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</si>
  <si>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</si>
  <si>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</si>
  <si>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</si>
  <si>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</si>
  <si>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</si>
  <si>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</si>
  <si>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</si>
  <si>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</si>
  <si>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</si>
  <si>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</si>
  <si>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</si>
  <si>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</si>
  <si>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</si>
  <si>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</si>
  <si>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</si>
  <si>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</si>
  <si>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</si>
  <si>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</si>
  <si>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</si>
  <si>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</si>
  <si>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</si>
  <si>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</si>
  <si>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</si>
  <si>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</si>
  <si>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</si>
  <si>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</si>
  <si>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</si>
  <si>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</si>
  <si>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</si>
  <si>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</si>
  <si>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</si>
  <si>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</si>
  <si>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</si>
  <si>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</si>
  <si>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</si>
  <si>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</si>
  <si>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</si>
  <si>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</si>
  <si>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</si>
  <si>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</si>
  <si>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</si>
  <si>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</si>
  <si>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</si>
  <si>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</si>
  <si>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</si>
  <si>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</si>
  <si>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</si>
  <si>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</si>
  <si>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</si>
  <si>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</si>
  <si>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</si>
  <si>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</si>
  <si>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</si>
  <si>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</si>
  <si>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</si>
  <si>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</si>
  <si>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</si>
  <si>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</si>
  <si>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</si>
  <si>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</si>
  <si>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</si>
  <si>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</si>
  <si>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</si>
  <si>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</si>
  <si>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</si>
  <si>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</si>
  <si>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</si>
  <si>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</si>
  <si>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</si>
  <si>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</si>
  <si>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</si>
  <si>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</si>
  <si>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</si>
  <si>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</si>
  <si>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</si>
  <si>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</si>
  <si>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</si>
  <si>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</si>
  <si>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</si>
  <si>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</si>
  <si>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</si>
  <si>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</si>
  <si>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</si>
  <si>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</si>
  <si>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</si>
  <si>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</si>
  <si>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</si>
  <si>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</si>
  <si>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</si>
  <si>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</si>
  <si>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</si>
  <si>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</si>
  <si>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</si>
  <si>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</si>
  <si>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</si>
  <si>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</si>
  <si>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</si>
  <si>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</si>
  <si>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</si>
  <si>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</si>
  <si>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</si>
  <si>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</si>
  <si>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</si>
  <si>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</si>
  <si>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</si>
  <si>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</si>
  <si>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</si>
  <si>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</si>
  <si>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</si>
  <si>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</si>
  <si>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</si>
  <si>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</si>
  <si>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</si>
  <si>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</si>
  <si>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</si>
  <si>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</si>
  <si>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</si>
  <si>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</si>
  <si>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</si>
  <si>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</si>
  <si>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</si>
  <si>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</si>
  <si>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</si>
  <si>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</si>
  <si>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</si>
  <si>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</si>
  <si>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</si>
  <si>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</si>
  <si>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</si>
  <si>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</si>
  <si>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</si>
  <si>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</si>
  <si>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</si>
  <si>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</si>
  <si>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</si>
  <si>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</si>
  <si>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</si>
  <si>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</si>
  <si>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</si>
  <si>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</si>
  <si>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</si>
  <si>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</si>
  <si>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</si>
  <si>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</si>
  <si>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</si>
  <si>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</si>
  <si>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</si>
  <si>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</si>
  <si>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</si>
  <si>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</si>
  <si>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</si>
  <si>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</si>
  <si>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</si>
  <si>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</si>
  <si>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</si>
  <si>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</si>
  <si>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</si>
  <si>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</si>
  <si>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</si>
  <si>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</si>
  <si>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</si>
  <si>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</si>
  <si>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</si>
  <si>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</si>
  <si>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</si>
  <si>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</si>
  <si>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</si>
  <si>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</si>
  <si>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</si>
  <si>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</si>
  <si>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</si>
  <si>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</si>
  <si>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</si>
  <si>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</si>
  <si>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</si>
  <si>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</si>
  <si>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</si>
  <si>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</si>
  <si>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</si>
  <si>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</si>
  <si>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</si>
  <si>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</si>
  <si>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</si>
  <si>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</si>
  <si>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</si>
  <si>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</si>
  <si>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</si>
  <si>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</si>
  <si>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</si>
  <si>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</si>
  <si>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</si>
  <si>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</si>
  <si>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среднесрочные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</si>
  <si>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</si>
  <si>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</si>
  <si>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</si>
  <si>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</si>
  <si>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</si>
  <si>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</si>
  <si>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</si>
  <si>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</si>
  <si>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</si>
  <si>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</si>
  <si>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</si>
  <si>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</si>
  <si>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</si>
  <si>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</si>
  <si>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</si>
  <si>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</si>
  <si>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</si>
  <si>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</si>
  <si>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</si>
  <si>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</si>
  <si>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</si>
  <si>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</si>
  <si>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</si>
  <si>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</si>
  <si>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</si>
  <si>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</si>
  <si>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</si>
  <si>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</si>
  <si>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</si>
  <si>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</si>
  <si>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</si>
  <si>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</si>
  <si>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</si>
  <si>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</si>
  <si>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</si>
  <si>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</si>
  <si>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</si>
  <si>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</si>
  <si>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</si>
  <si>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</si>
  <si>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</si>
  <si>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</si>
  <si>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</si>
  <si>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</si>
  <si>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</si>
  <si>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</si>
  <si>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</si>
  <si>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</si>
  <si>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</si>
  <si>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</si>
  <si>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</si>
  <si>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</si>
  <si>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</si>
  <si>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</si>
  <si>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</si>
  <si>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</si>
  <si>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</si>
  <si>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</si>
  <si>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</si>
  <si>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</si>
  <si>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</si>
  <si>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</si>
  <si>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</si>
  <si>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</si>
  <si>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</si>
  <si>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</si>
  <si>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</si>
  <si>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</si>
  <si>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Мир молодежи</t>
  </si>
  <si>
    <t>МБУ МЦ</t>
  </si>
  <si>
    <t>Кузнецова Е. С</t>
  </si>
  <si>
    <t>МБУ МЦ "Мир молодежи"</t>
  </si>
  <si>
    <t>муниципальное бюджетное учреждение  Молодежный центр "Мир молодежи" Советского района города Новосибирска 15.02.2009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</si>
  <si>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</si>
  <si>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Адрес: г. Новосибирск, ул. Российская, 10,
e-mail: Mir-molodegi-2009@yandex.ru, 
телефон/факс: 33-99-128, 
телефон: 332-01-33
сайт "Тымолод" http://www.timolod.ru/centers/youth_centers/opisanie/mir_molodeshi.php                             сайт: http://www.mir-mol.ru/</t>
  </si>
  <si>
    <t>Кузнецова Елена Сергеевна</t>
  </si>
  <si>
    <t>АУП (ул.10) - вставка в жилом доме;
ОО «Эврика»(ул. Демакова, 6а) - отдельно стоящее здание; 
ОО «Рассвет» (ул. Лесосечная, 4/1) - пристройка к жилому дому;
ОО «Солнечный» (ул. Демакова, 17/1) - пристройка к жилому дому площадью; 
 ОМО (ул. Российская, 10) вставка в жилом доме;
ОО «КЮТ» (ул. Ак. Ржанова,1) отдельно стоящее здание.</t>
  </si>
  <si>
    <t>АУП+ ОМО (ул. Российская, 10) – площадь- 86,7 кв.м+86,5 кв.м
ОО «Эврика»(ул. Демакова, 6а) - площадь- 447,2 кв.м; 
ОО «Рассвет» (ул. Лесосечная, 4) – площадь- 203,7 кв.м;
ОО «Солнечный» (ул. Демакова, 17/1) – площадь- 736,2 кв.м; 
ОО «КЮТ» (ул. Ак. Ржанова,1)-площадь-1718,1кв.м.</t>
  </si>
  <si>
    <t>АУП+ОМО (ул. Российская, 10) – площадь- 173,2 кв.м
ОО «Эврика»(ул. Демакова, 6а) - площадь- 447,2 кв.м; 
ОО «Рассвет» (ул. Лесосечная, 4) – площадь- 203,7 кв.м;
ОО «Солнечный» (ул. Демакова, 17/1) – площадь- 736,2 кв.м; 
ОО «КЮТ» (ул. Ак. Ржанова,1)-площадь-971,6 кв.м.</t>
  </si>
  <si>
    <t>Головное учреждение Центр ул. Российская, 10 – АУП (1 кабинет)
-ОО «Эврика»(ул. Демакова, 6а) – 5 кабинетов  для клубной и проектной деятельности, 2 зала для хореографии и театрализованных программ, 1 кабинет для реализации молодёжных инициатив и территории свободного общения; 
-ОО «Рассвет» (ул. Лесосечная, 4) – 3 кабинета  для клубной и проектной деятельности, 1 зал для хореографии и театрализованных программ и для занятий клубов по формированию ЗОЖ ;
-ОО «Солнечный» (ул. Демакова, 17/1) - 3 кабинетов  для клубной и проектной деятельности, 1 зал для хореографии, 1 холл для театрализованных программ и для реализации молодёжных инициатив и территории свободного общения, 2 зала для занятий клубов по формированию ЗОЖ; 
- ОМО  (ул. Российская, 10)- 1 кабинет;
- ОО «КЮТ» (ул. Ак. Ржанова,1) - 10 кабинетов  для клубной и проектной деятельности</t>
  </si>
  <si>
    <t>МБУ МЦ «Мир молодежи»: 9.00-18.00, выходной суббота, воскресенье 
ОО «Эврика»: 10.00 – 22.00 без выходных
ОО «Солнечный»: 10.00-22.00 без выходных
ОО «Рассвет»: 09.00 – 22.00 без выходных
ОО «КЮТ»: 08.00 – 20.00 без выходных</t>
  </si>
  <si>
    <t>НГДО "Потешные полки"</t>
  </si>
  <si>
    <t>разнорабочий, культорганизатор</t>
  </si>
  <si>
    <t>июнь, июль, август</t>
  </si>
  <si>
    <t>МБУ МЦ "Молодежный", Центр занятости Советского района, НГДО "Потешные полки"</t>
  </si>
  <si>
    <t>Спортивно-оздоровительные сборы в летний период 2022</t>
  </si>
  <si>
    <t xml:space="preserve">15-30.06.2022 </t>
  </si>
  <si>
    <t>НСО, г. Бердск, микрорайон Зеленый остров 9/1, парк отдыха «Кристалл».</t>
  </si>
  <si>
    <t>7 лет- 19 лет</t>
  </si>
  <si>
    <t>Республика Алтай, Чемальский район, с. Чемал, СТК «Чемальская лагуна», ул. Южная 1.</t>
  </si>
  <si>
    <t>25.07-08.08.2022</t>
  </si>
  <si>
    <t xml:space="preserve">Спортивно-оздоровительные 
сборы по смешанному боевому единоборству ММА в осенний период 2022г.
</t>
  </si>
  <si>
    <t>01.10-09.10.2022</t>
  </si>
  <si>
    <t>НСО, г. Бердск, микрорайон Зеленый остров 9/1, парк отдыха «Кристалл»</t>
  </si>
  <si>
    <t>12 лет- 35 лет</t>
  </si>
  <si>
    <t>Первенство III Дивизиона по греко-римской борьбе среди юношей 2009 г.р. и младше (III этап «Арсенал 2022»)</t>
  </si>
  <si>
    <t xml:space="preserve">     23.01.2022</t>
  </si>
  <si>
    <t>https://yandex.ru/images/search?text=первомаец%20III%20этап%20«Арсенал%202022»)&amp;stype=image&amp;lr=65&amp;source=serp</t>
  </si>
  <si>
    <t>Судейский корпус, техническое обеспечение, участие воспитанников</t>
  </si>
  <si>
    <t>Чемпионат Новосибирской области по смешанному боевому единоборству (ММА) среди мужчин (18-20 лет), юниоров, женщин</t>
  </si>
  <si>
    <t>29-30.01.2022</t>
  </si>
  <si>
    <t> Тестирование «Демиборье-2022» среди мальчиков 2013-2014 г.р. и 2015-2016 г.р. дивизиона «Святогор» (3 тур)</t>
  </si>
  <si>
    <t>НСО р. п. Краснообск, ул. Центральная 20, гимназия «Краснообская» 4 блок</t>
  </si>
  <si>
    <t>https://vk.com/mirmolodeginsk?w=wall-16936597_7871</t>
  </si>
  <si>
    <t xml:space="preserve">Первенство и Чемпионат Новосибирской Области по вольному бою «КУБОК ВЕЛИКОЙ ПОБЕДЫ»  </t>
  </si>
  <si>
    <t>06-08.05.2022</t>
  </si>
  <si>
    <t>https://vk.com/proekt_molod_vsport?w=wall-29163344_1854</t>
  </si>
  <si>
    <t>Открытое личное Первенство детско-юношеской спортивной школы «Академия» НСО по спортивной борьбе среди юношей безразрядников 2011-2013 г.г.р.</t>
  </si>
  <si>
    <t>НСО п. Краснообск, ул. Центральная 20 (Гимназия «Краснообская», 4 блок)</t>
  </si>
  <si>
    <t>Тестирование «Демиборье-2023» для мальчиков 2014-2017 г.р. дивизиона «Святогор», (I тур)</t>
  </si>
  <si>
    <t>https://vk.com/mirmolodeginsk?w=wall-16936597_8580</t>
  </si>
  <si>
    <t>г. Новосибирск ул. Аксенова 21, СК «Первомаец»</t>
  </si>
  <si>
    <t>г. Новосибирск ул. Дачная, 35Б, многофункциональный спортивный комплекс ГАУ НСО</t>
  </si>
  <si>
    <t>НСО г. Бердск ул. Линейная 3в СК «Вега»</t>
  </si>
  <si>
    <t xml:space="preserve">https://vk.com/mirmolodeginsk?w=wall-16936597_8580 </t>
  </si>
  <si>
    <t xml:space="preserve">https://vk.com/proekt_molod_vsport?w=wall-29163344_1855 </t>
  </si>
  <si>
    <t xml:space="preserve">https://vk.com/proekt_molod_vsport?w=wall-29163344_1847 </t>
  </si>
  <si>
    <t>Открытый Кубок СФО 2022 по силовым видам спорта</t>
  </si>
  <si>
    <t>12-13.03.2022</t>
  </si>
  <si>
    <t>г. Новосибирск, Петухова, 6/7, СК «Александрит»</t>
  </si>
  <si>
    <t>Кубок мира НАП «Sibtrian challenge» по силовым видам спорта</t>
  </si>
  <si>
    <t>28-29.05.2022</t>
  </si>
  <si>
    <t>НСО г. Бердск, ул. Линейная 3В</t>
  </si>
  <si>
    <t xml:space="preserve">https://vk.com/powerlifting_nsk?w=wall-31487369_7196 </t>
  </si>
  <si>
    <t>Открытый чемпионат столицы Сибири по силовым видам спорта</t>
  </si>
  <si>
    <t>01-02.10.2022</t>
  </si>
  <si>
    <t>г. Новосибирск, ул. Красноуфимская 8</t>
  </si>
  <si>
    <t>https://vk.com/mirmolodeginsk?w=wall-16936597_8534</t>
  </si>
  <si>
    <t>Организация соревнований, судейский корпус, техническое обеспечение, спикеры соревнований, участие воспитанников</t>
  </si>
  <si>
    <t xml:space="preserve">https://vk.com/powersector?z=photo-31487369_457247271%2Fwall-28322667_20691 </t>
  </si>
  <si>
    <t>http://detinso.ru/calen_detail.php?ELEMENT_ID=6864</t>
  </si>
  <si>
    <t>Первенство НСО по судомоделизму памяти С.М. Осипенко в классах управляемых моделей</t>
  </si>
  <si>
    <t>http://detinso.ru/calen_detail.php?ELEMENT_ID=7012</t>
  </si>
  <si>
    <t xml:space="preserve">Открытое Первенство НСО по авиамодельному спорту в классе резиномоторных моделей самолетов </t>
  </si>
  <si>
    <t>http://detinso.ru/calen_detail.php?ELEMENT_ID=7174</t>
  </si>
  <si>
    <t>РКФ ОО «КЮТ» Мальцев В.А. (председатель подкомитета федерации авиамодельного спорта России, судья I категории) - член Главной судейской коллегии</t>
  </si>
  <si>
    <t>НСО, г. Бердск, ул. Зеленая Роща, 9/4</t>
  </si>
  <si>
    <t>http://detinso.ru/calen_detail.php?ELEMENT_ID=7263</t>
  </si>
  <si>
    <t xml:space="preserve">Открытые областные отборочные соревнования по судомодельному спорту </t>
  </si>
  <si>
    <t>https://vk.com/wall-66343270_39170</t>
  </si>
  <si>
    <t xml:space="preserve">1 этап летнего Первенства АМЦ по картингу, посвященного 85-летию образования НСО </t>
  </si>
  <si>
    <t>г. Новосибирск, ул. Юннатов, 72,  трасса картодрома ГБУ ДО НСО «Автомотоцентр»</t>
  </si>
  <si>
    <t>https://vk.com/photo99263311_457243563</t>
  </si>
  <si>
    <t>РКФ Трубицын А.А. участвовал в организации как член оргкомитета и судья соревнования</t>
  </si>
  <si>
    <t>2 этап летнего Первенства АМЦ по картингу, посвященного 85-летию образования НСО</t>
  </si>
  <si>
    <t>https://vk.com/mirmolodeginsk?w=wall-16936597_8546</t>
  </si>
  <si>
    <t xml:space="preserve">Первенство НСО по судомоделизму среди обучающихся в классах простейших моделей  </t>
  </si>
  <si>
    <t>РКФ Кожевников М.Л. (судья 1 категории) входит в Совет Новосибирской федерации судомодельного спорта – руководитель секции моделей класса «М», участвовал в организации и судействе.</t>
  </si>
  <si>
    <t>Открытое первенство НСО по судомодельному спорту в классе радиоуправляемых моделей (30.01)</t>
  </si>
  <si>
    <t xml:space="preserve">Открытый Кубок Сибири (Чемпионат и Первенство НСО) по авиамодельному спорту в классе метательных моделей F1E и пилотажных радиоуправляемых моделей F3P (F5A) </t>
  </si>
  <si>
    <t xml:space="preserve">г. Новосибирск, ул. Крылова, 28,
ГАУ ДО НСО «ОЦРТДиЮ»
</t>
  </si>
  <si>
    <t xml:space="preserve">РКФ Кожевников М.Л. (судья 1 категории) входит в Совет Новосибирской федерации судомодельного спорта – руководитель секции моделей класса «М», участвовал в организации и судействе.
В судействе соревнований принимали участие воспитанники судомодельного клуба «Фрегат» А.С. Козлов, Заворин А.В. (судьи на старте)
</t>
  </si>
  <si>
    <t xml:space="preserve">Всероссийская научно-техническая олимпиада по судомоделированию среди учащихся и открытое Первенство Сибирского и Уральского федеральных округов по судомодельному спорту </t>
  </si>
  <si>
    <t>26.03.2022-31.03.2022</t>
  </si>
  <si>
    <t>НСО, г. Бердск, ул. Зеленая Роща, 9/4,  СОК «Рассвет»</t>
  </si>
  <si>
    <t>http://detinso.ru/calen_detail.php?ELEMENT_ID=7253</t>
  </si>
  <si>
    <t xml:space="preserve">2 этап Всероссийской научно-технической олимпиады по авиамоделированию среди учащихся в классе свободнолетающих моделей для закрытых помещений и Первенства России по авиационным комнатным моделям </t>
  </si>
  <si>
    <t>16.04.2022-17.04.2022</t>
  </si>
  <si>
    <t>https://crpdo.ru/tekhnicheskoe/sportivno-tekhnicheskie-meropriyatiya/sporttehn-normativnye-dokumenty/vserossiyskaya-nauchno-tekhnicheskaya-olimpiada-po-aviamodelirovaniyu-sredi-uchashchikhsya-v-klasse-/</t>
  </si>
  <si>
    <t>РКФ ОО «КЮТ» Мальцев В.А. (председатель подкомитета федерации авиамодельного спорта России, судья I категории) - член Главной судейской коллегии олимпиады</t>
  </si>
  <si>
    <t xml:space="preserve">МНСК (Международная научно-студенческая конференция) </t>
  </si>
  <si>
    <t>г. Новосибирск, ул. Пирогова, 1, НГУ</t>
  </si>
  <si>
    <t>https://drive.google.com/file/d/1ef5DASWwdxZSBbkcmZAUuSAFqNMhvfUN/view?usp=sharing</t>
  </si>
  <si>
    <t>НСО, г. Бердск, ул. Зеленая Роща, 9/4,  СОК «Рассвет»</t>
  </si>
  <si>
    <t>РКФ Демьянов Ю.Э. работал в оргкомитете и жюри МНСК в НГУ</t>
  </si>
  <si>
    <t>Всероссийский интеллектуальный конкурс «Классики»</t>
  </si>
  <si>
    <t>декабрь 2021-январь 2022</t>
  </si>
  <si>
    <t>https://www.coikonkurs.ru/dou/klassikidou</t>
  </si>
  <si>
    <t>Организация площадки всероссийского конкурса, участие воспитанников</t>
  </si>
  <si>
    <t>г. Омск (дистанционно)</t>
  </si>
  <si>
    <t>Городская Экологическая антиконференция</t>
  </si>
  <si>
    <t>АЖП</t>
  </si>
  <si>
    <t>Арт-фест Академгородка</t>
  </si>
  <si>
    <t>14+</t>
  </si>
  <si>
    <t>Открытый юношеский онлайн турнир по шахматам «Новогодний марафон»</t>
  </si>
  <si>
    <t>Молодежный турнир по шахматам "Весенний марафон"</t>
  </si>
  <si>
    <t>Отчетный концерт хореографической студии «Элегия»</t>
  </si>
  <si>
    <t>Молодежный шахматный турнир «Шахматные надежды», посвященный Дню России</t>
  </si>
  <si>
    <t>Торжественная церемония вручения первого паспорта в рамках акции «Гражданин России»</t>
  </si>
  <si>
    <t>«Фестиваль ПОБЕДЫ»</t>
  </si>
  <si>
    <t>Свеча памяти</t>
  </si>
  <si>
    <t>Митинг, посвященный Дню Победы</t>
  </si>
  <si>
    <t>Митинг, посвященный Дню памяти и скорби</t>
  </si>
  <si>
    <t xml:space="preserve">Семейный праздник
«Летнее конфетти»
</t>
  </si>
  <si>
    <t>Районный молодежный фестиваль «Турфест 2022»</t>
  </si>
  <si>
    <t>Сторителлинг «Мой успех», ко Дню молодежи</t>
  </si>
  <si>
    <t>ГПВ</t>
  </si>
  <si>
    <t>ПМС</t>
  </si>
  <si>
    <t>Трудовой отряд «Вишня»</t>
  </si>
  <si>
    <t>Молодежное пространство «Jam»</t>
  </si>
  <si>
    <t>«Сберегай»</t>
  </si>
  <si>
    <t>«ЭкоМода»</t>
  </si>
  <si>
    <t>«Я – в праве!»</t>
  </si>
  <si>
    <t>среднесрочный 2022</t>
  </si>
  <si>
    <t>14 лет-17 лет</t>
  </si>
  <si>
    <t>14 лет-35 лет</t>
  </si>
  <si>
    <t>«Восстановление отечественного мотоцикла М-72»</t>
  </si>
  <si>
    <t>«АрхеологияPRO»</t>
  </si>
  <si>
    <t>Семейное пространство «Mouse House»</t>
  </si>
  <si>
    <t xml:space="preserve">«Активная родительская территория
«АРТ-топ»
</t>
  </si>
  <si>
    <t>18 лет - 35 лет</t>
  </si>
  <si>
    <t>«Контент-платформа безопасности»</t>
  </si>
  <si>
    <t>12 лет-17 лет</t>
  </si>
  <si>
    <t>Молодежный турнир по шахматам "Новогодний марафон"</t>
  </si>
  <si>
    <t>03.01-06.01.2022</t>
  </si>
  <si>
    <t>г.Новосибирск, ул. Ржанова, 1, ОО "КЮТ"</t>
  </si>
  <si>
    <t>https://vk.com/wall-16936597_7722</t>
  </si>
  <si>
    <t xml:space="preserve">1место – 4
3 место - 2
</t>
  </si>
  <si>
    <t>20.03-23.03.2022</t>
  </si>
  <si>
    <t>https://vk.com/wall-16936597_7875</t>
  </si>
  <si>
    <t xml:space="preserve">2 место -1
3 место - 1
</t>
  </si>
  <si>
    <t>Молодежный турнир по шахматам «Шахматные надежды», посвященный Дню России</t>
  </si>
  <si>
    <t>12-15.06.2022</t>
  </si>
  <si>
    <t>https://vk.com/mirmolodeginsk?w=wall-16936597_8235</t>
  </si>
  <si>
    <t xml:space="preserve">1 место-4
2 место-1
3 место-3
</t>
  </si>
  <si>
    <t xml:space="preserve">Городские </t>
  </si>
  <si>
    <t>Открытый творческий онлайн-конкурс «НАША ЖИЗНЬ И СЕРДЦЕ  ЛЕНИНГРАД»</t>
  </si>
  <si>
    <t xml:space="preserve">Дом молодёжи Василеостровского района
г. Санкт-Петербург
(Онлайн)
http://xn--d1aadekogaqcb.xn--p1ai/events/otkrytyj-tvorcheskij-onlajn-konkurs-nasha-zhizn-i-serdcze-leningrad-2
</t>
  </si>
  <si>
    <t>1 место -1</t>
  </si>
  <si>
    <t xml:space="preserve">  https://vk.com/club87416742?w=wall-87416742_963%2Fall</t>
  </si>
  <si>
    <t xml:space="preserve">1 место - 1
2 место-2
3 место - 1
</t>
  </si>
  <si>
    <t>https://vk.com/proekt_molod_vsport?w=wall-29163344_1848</t>
  </si>
  <si>
    <t>г. Новосибирск, ул. Кошурникова 10</t>
  </si>
  <si>
    <t xml:space="preserve">Открытый турнир по смешанному боевому единоборству (ММА) «PITBULL PRIDE»  </t>
  </si>
  <si>
    <t>Заочный открытый конкурс семейного творчества «Защитник мой, тобой горжусь!»</t>
  </si>
  <si>
    <t xml:space="preserve">г. Мурманск
(Онлайн)
</t>
  </si>
  <si>
    <t>https://vk.com/club87416742?z=photo-87416742_457240622%2Falbum-87416742_00%2Frev</t>
  </si>
  <si>
    <t xml:space="preserve">Первенство г. Новосибирска по смешанному боевому единоборству (ММА), посвященное Дню Победы    </t>
  </si>
  <si>
    <t>29.04-01.05.2022</t>
  </si>
  <si>
    <t>г. Новосибирск, ул. Часовая 2, корпус 1, МБУ СШ «Энергия»</t>
  </si>
  <si>
    <t xml:space="preserve">2 место-1
3 место-1
</t>
  </si>
  <si>
    <t xml:space="preserve">2 место-2
3 место-3 
</t>
  </si>
  <si>
    <t>https://clck.ru/32SaYJ</t>
  </si>
  <si>
    <t>Городской Дворец детского творчества "Юниор"</t>
  </si>
  <si>
    <t>январь-май</t>
  </si>
  <si>
    <t>Городской смотр активов детского самоуправления «Лидерская десятка»</t>
  </si>
  <si>
    <t>Городской конкурс-фестиваль военно-патриотической песни «К Подвигу героев песней прикоснись…»</t>
  </si>
  <si>
    <t>ДК «Академия», ул. Ильича, 4</t>
  </si>
  <si>
    <t>3 место - 1</t>
  </si>
  <si>
    <t xml:space="preserve">1 место – 2
3 место - 1
</t>
  </si>
  <si>
    <t>1 место - 1</t>
  </si>
  <si>
    <t>https://m.vk.com/wall-192825470_262</t>
  </si>
  <si>
    <t xml:space="preserve">г. Санкт-Петербург 
Онлайн
</t>
  </si>
  <si>
    <t>май</t>
  </si>
  <si>
    <t>Конкурс-марафон «Мелодии Победы», в рамках ежегодного открытого фестиваля «Ленинград – Петербург. Мы из будущего… Продолжение 2022 года»</t>
  </si>
  <si>
    <t>Открытый ринг по тайскому боксу «LION GYM» памяти А.А. Малахова</t>
  </si>
  <si>
    <t>г. Новосибирск ул. Войкова 126</t>
  </si>
  <si>
    <t xml:space="preserve">https://vk.com/dk_akademiya?w=wall-58055252_8347 </t>
  </si>
  <si>
    <t xml:space="preserve">1 место-2
2 место-3
</t>
  </si>
  <si>
    <t xml:space="preserve">1 место-1
2 место-2
3 место-1
</t>
  </si>
  <si>
    <t>Первенство Новосибирской области по тайскому боксу</t>
  </si>
  <si>
    <t>26.01-28.01.2022</t>
  </si>
  <si>
    <t>https://vk.com/proekt_molod_vsport?w=wall-29163344_1846</t>
  </si>
  <si>
    <t>1 место-1</t>
  </si>
  <si>
    <t xml:space="preserve">1 место – 3
2 место – 3
3 место -1
</t>
  </si>
  <si>
    <t xml:space="preserve"> http://detinso.ru/calen_detail.php?ELEMENT_ID=6864</t>
  </si>
  <si>
    <t>Открытое первенство НСО по судомодельному спорту в классе радиоуправляемых моделей</t>
  </si>
  <si>
    <t>2 этап первенства АМЦ по зимнему картингу</t>
  </si>
  <si>
    <t>г. Новосибирск, ул. Юннатов, 72, трасса ГБУ ДО НСО "Автомотоцентр"</t>
  </si>
  <si>
    <t>https://vk.com/wall99263311_6395</t>
  </si>
  <si>
    <t xml:space="preserve">1 место – 1
2 место -1
3 место - 2 
</t>
  </si>
  <si>
    <t>29.01-30.01.2022</t>
  </si>
  <si>
    <t>https://vk.com/proekt_molod_vsport?w=wall-29163344_1847</t>
  </si>
  <si>
    <t>https://vk.com/wall99263311_6399</t>
  </si>
  <si>
    <t xml:space="preserve">1 место – 1
3 место - 2
</t>
  </si>
  <si>
    <t>3 этап зимнего первенства Автомотоцентра по картингу</t>
  </si>
  <si>
    <t>г. Новосибирск, ул. Крылова, 28,  ГАУ ДО НСО "ОЦРТДиЮ"</t>
  </si>
  <si>
    <t>2 место - 1</t>
  </si>
  <si>
    <t xml:space="preserve">3 место – 1
Диплом дипломанта – 1
</t>
  </si>
  <si>
    <t>https://nokki.ru/competition_01.html</t>
  </si>
  <si>
    <t>XVI областной конкурс детских и юношеских коллективов «Терпсихора»</t>
  </si>
  <si>
    <t>03.03.2022-05.03.2022</t>
  </si>
  <si>
    <t>ГАПОУ НСО НОККиИг. Новосибирск, пр. К.Маркса 24/3</t>
  </si>
  <si>
    <t>Открытое Первенство МБОУ ДО Ордынского района Новосибирской области «Дом детского творчества» по зимнему картингу</t>
  </si>
  <si>
    <t>https://vk.com/wall-95451244_12233</t>
  </si>
  <si>
    <t>НСО, Ордынский район,с. Вагайцево</t>
  </si>
  <si>
    <t>1 место-1                                               2 место-1                                               3 место-2</t>
  </si>
  <si>
    <t xml:space="preserve">1 место-3
2 место-1
3 место-2
</t>
  </si>
  <si>
    <t>НСО, г.Бердск, СОК санатория «Рассвет»</t>
  </si>
  <si>
    <t>Областное Первенство НСО в классе резиномоторных авиационных моделей</t>
  </si>
  <si>
    <t>Традиционные соревнования по ледовому картингу на шипах «Кубок ректора СГУПС»</t>
  </si>
  <si>
    <t>г. Новосибирск, ул. Залесского, 3/1, стадион СГУПС</t>
  </si>
  <si>
    <t>https://www.stu.ru/news/index.php?page=527&amp;podrazd=&amp;news=2603&amp;p=0</t>
  </si>
  <si>
    <t xml:space="preserve">1 место-1
2 место-1
3 место-1
</t>
  </si>
  <si>
    <t xml:space="preserve">1 место-4
2 место-1
</t>
  </si>
  <si>
    <t>Тестирование «Демиборье-2022» среди мальчиков 2013-2014 г.р. и 2015-2016 г.р. дивизиона «Святогор» (3 тур)</t>
  </si>
  <si>
    <t>Открытый Кубок Сибири (Чемпионат и Первенство НСО) по авиамодельному спорту в классе метательных моделей F1E и пилотажных радиоуправляемых моделей F3P (F5A)</t>
  </si>
  <si>
    <t xml:space="preserve">1 место-3
2 место-1
3 место-1
</t>
  </si>
  <si>
    <t xml:space="preserve">1 место – 1
3 место - 1
</t>
  </si>
  <si>
    <t>г. Новосибирск, ул.Крылова, 28</t>
  </si>
  <si>
    <t>Открытые областные отборочные соревнования по судомодельному спорту</t>
  </si>
  <si>
    <t>Первенство и Чемпионат Новосибирской Области по вольному бою «КУБОК ВЕЛИКОЙ ПОБЕДЫ»</t>
  </si>
  <si>
    <t>06.05-08.05.2022</t>
  </si>
  <si>
    <t>1 место</t>
  </si>
  <si>
    <t xml:space="preserve">1 место-2
2 место-2
</t>
  </si>
  <si>
    <t>https://vk.com/proekt_molod_vsport?w=wall-29163344_1855</t>
  </si>
  <si>
    <t>НСО п. Краснообск, ул. Центральная 20 (Гимназия «Краснообская», 4 блок</t>
  </si>
  <si>
    <t>1 этап летнего Первенства АМЦ по картингу, посвященного 85-летию образования НСО</t>
  </si>
  <si>
    <t xml:space="preserve">https://vk.com/proekt_molod_vsport?w=wall-29163344_1855
https://vk.com/photo99263311_457243563
</t>
  </si>
  <si>
    <t xml:space="preserve">2 место – 1
3 место - 1
</t>
  </si>
  <si>
    <t>http://dk-cm.mo.muzkult.ru/afisha/event/80443607</t>
  </si>
  <si>
    <t xml:space="preserve">Московская область, МУ ДК «Центр молодежи»
(онлайн)
</t>
  </si>
  <si>
    <t>ОТКРЫТЫЙ ОБЛАСТНОЙ ДЕТСКИЙ ОНЛАЙН КОНКУРС ВОЕННО-ПАТРИОТИЧЕСКОЙ ПЕСНИ «НАСЛЕДНИКИ ПОБЕДЫ»</t>
  </si>
  <si>
    <t>Чемпионат Новосибирской области по спорту для лиц с поражением ОДА</t>
  </si>
  <si>
    <t xml:space="preserve"> г. Новосибирск, ул. Бетонная 16/3</t>
  </si>
  <si>
    <t>https://vk.com/mirmolodeginsk?w=wall-16936597_8169</t>
  </si>
  <si>
    <t xml:space="preserve"> 1 место-1
 3 место-1
</t>
  </si>
  <si>
    <t xml:space="preserve">1 место-2
2 место-2
3 место-1
</t>
  </si>
  <si>
    <t>НСО п. Краснообск, гимназия «Краснообская», ул. Центральная 20</t>
  </si>
  <si>
    <t>Тестирование «Демиборье-2023» по греко-римской борьбе дивизиона «Святогор», 1 тур</t>
  </si>
  <si>
    <t>Областной этап Всероссийского фестиваля-конкурса детского и юношеского творчества "Воздух-2022"</t>
  </si>
  <si>
    <t>20.09.2022-29.09.2022</t>
  </si>
  <si>
    <t>https://vk.com/photo99263311_457244079</t>
  </si>
  <si>
    <t>12.03-13.03.2022</t>
  </si>
  <si>
    <t>https://vk.com/powersector?z=photo-31487369_457247271%2Fwall-28322667_20691</t>
  </si>
  <si>
    <t xml:space="preserve">1 место-5
2 место-1
3 место-1
</t>
  </si>
  <si>
    <t xml:space="preserve">
</t>
  </si>
  <si>
    <t>2 место-2
3 место - 2</t>
  </si>
  <si>
    <t>https://vk.com/elegiya_ballet?w=wall-103680352_764</t>
  </si>
  <si>
    <t>Новосибирский государственный областной дом народного творчества</t>
  </si>
  <si>
    <t>март</t>
  </si>
  <si>
    <t>Девятый региональный конкурс патриотического танца «Отчизна»</t>
  </si>
  <si>
    <t>IV Открытый турнир по греко-римской борьбе, посвященном памяти кавалера боевого ордена «За мужество» С.П. Ралдугина</t>
  </si>
  <si>
    <t>Кемеровская область, п.г.т. Промышленная, ул. Коммунистическая 27а-2, МБУ ФСУ</t>
  </si>
  <si>
    <t>https://vk.com/mirmolodeginsk?w=wall-16936597_7994</t>
  </si>
  <si>
    <t xml:space="preserve">1 место-1
2 место-1
</t>
  </si>
  <si>
    <t>https://vk.com/powerlifting_nsk?w=wall-31487369_7196</t>
  </si>
  <si>
    <t>28.05-29.05.2022</t>
  </si>
  <si>
    <t>I Открытый межрегиональный турнир по греко-римской борьбе среди юношей 2009-2013 г.р</t>
  </si>
  <si>
    <t>НСО г. Карасук ул. Тургенева 11</t>
  </si>
  <si>
    <t>16.09-18.09.2022</t>
  </si>
  <si>
    <t>https://vk.com/mirmolodeginsk?w=wall-16936597_8468</t>
  </si>
  <si>
    <t xml:space="preserve">1 место-6
2 место-3
</t>
  </si>
  <si>
    <t xml:space="preserve">Открытый чемпионат столицы Сибири по силовым видам спорта </t>
  </si>
  <si>
    <t>01.10-02.10.2022</t>
  </si>
  <si>
    <t>https://vk.com/vozduhfest1</t>
  </si>
  <si>
    <t>2 место – 1</t>
  </si>
  <si>
    <t>г. Новосибирск, л. Вокзальная, 1</t>
  </si>
  <si>
    <t xml:space="preserve">Всероссийский конкурс поделок и праздничных
открыток
"Новогодняя мастерская - 2022"
</t>
  </si>
  <si>
    <t>https://svet-pedagoga.ru/</t>
  </si>
  <si>
    <t>январь</t>
  </si>
  <si>
    <t>онлайн</t>
  </si>
  <si>
    <t>онлайн г. Омск</t>
  </si>
  <si>
    <t>декабрь 2021- январь 2022</t>
  </si>
  <si>
    <t xml:space="preserve">1 место - 4
2 место – 1
</t>
  </si>
  <si>
    <t>https://vk.com/konkursy2020?w=wall-177207169_184</t>
  </si>
  <si>
    <t xml:space="preserve">Дом культуры железнодорожников
г. Новосибирск, ул. Челюскинцев, 11
</t>
  </si>
  <si>
    <t>Всероссийский фестиваль талантов «Сибирские самоцветы»</t>
  </si>
  <si>
    <t xml:space="preserve">Всероссийская олимпиада «Развитие эмоционального интеллекта на
уроках и занятиях музыки»
</t>
  </si>
  <si>
    <t>https://attestatika.ru/olimpiady/razvitie-emoczionalnogo-intellekta-na-urokah-i-zanyatiyah-muzyki/</t>
  </si>
  <si>
    <t>1 место-4</t>
  </si>
  <si>
    <t>https://vk.com/away.php?to=https%3A%2F%2Fdisk.yandex.ru%2Fd%2FXv8gtTl8INPglA&amp;post=-208743400_248&amp;cc_key</t>
  </si>
  <si>
    <t>Московская обл. г. Раменское, ул. Михалевича 39, корп.43 (ТЦ «Авиатор», 4 эт.</t>
  </si>
  <si>
    <t xml:space="preserve">I этап Кубка мира по силовым видам спорта «Звездные войны»  </t>
  </si>
  <si>
    <t>19.02.20.02.2022</t>
  </si>
  <si>
    <t>2 этап Всероссийской научно-технической олимпиады по авиамоделированию среди учащихся в классе свободнолетающих моделей для закрытых помещений и Первенства России по авиационным комнатным моделям</t>
  </si>
  <si>
    <t xml:space="preserve">1 место – 2
2 место – 1
3 место -1
</t>
  </si>
  <si>
    <t xml:space="preserve">1 место – 6
2 место – 7
3 место -7
</t>
  </si>
  <si>
    <t>https://vk.com/elegiya_ballet?w=wall-103680352_779</t>
  </si>
  <si>
    <t xml:space="preserve">ДКЖ
Челюскинцев, 11
</t>
  </si>
  <si>
    <t>Всероссийский Конкурс хореографического мастерства «Арт-компас. Сибирь»</t>
  </si>
  <si>
    <t xml:space="preserve">Всероссийские
соревнования по судомодельному спорту «Открытый Кубок Юношества - 2022»
</t>
  </si>
  <si>
    <t>07.05.2022-11.05.2022</t>
  </si>
  <si>
    <t xml:space="preserve">г. Новосибирск,
ул. Тульская, 205, комплекс отдыха «Озеро грез»
</t>
  </si>
  <si>
    <t>https://youtu.be/khgmnFTcwKA</t>
  </si>
  <si>
    <t xml:space="preserve">1 место – 1
2 место – 2
</t>
  </si>
  <si>
    <t>https://vk.com/wall-155562152_1048</t>
  </si>
  <si>
    <t>г. Йошкар-Ола, Воскресенский проспект, д.5, легкоатлетический манеж «Арена Марий Эл»</t>
  </si>
  <si>
    <t>Чемпионат России и Первенство России по авиамодельному спорту в классе комнатных моделей самолетов</t>
  </si>
  <si>
    <t>Всероссийский турнир SMP Racing  по картингу, 3 этап</t>
  </si>
  <si>
    <t>г. Новосибирск, ул. Нарымская, 37, картодром "Мишкин и Мишкин"</t>
  </si>
  <si>
    <t>https://smpracing.ru/news/autosport/lyubitelskiy_turnir_po_kartingu_smp_racing_gazprom_detyam_otkroet_talantlivym_podrostkam_dorogu_v_bo/?ysclid=l8cnkvpas8490995427</t>
  </si>
  <si>
    <t>Международный конкурс « Лисенок»</t>
  </si>
  <si>
    <t>https://konkurs-lisenok.ru/</t>
  </si>
  <si>
    <t xml:space="preserve">1 место – 13
2 место – 11
3 место -5
</t>
  </si>
  <si>
    <t xml:space="preserve">1 место – 1
2 место – 2
3 место -1
</t>
  </si>
  <si>
    <t>https://uralschool.chel.muzkult.ru/media/2021/12/19/1308240731/POLOZHENIE_PRIZVANIE.pdf</t>
  </si>
  <si>
    <t>февраль</t>
  </si>
  <si>
    <t>Международный многожанровый фестиваль-конкурс "Призвание"</t>
  </si>
  <si>
    <t>https://badbest.ru/application.php</t>
  </si>
  <si>
    <t>Патриотический творческий конкурс «Мы помним! Мы гордимся!» в честь 77-й годовщины Победы в Великой Отечественной войне</t>
  </si>
  <si>
    <t>апрель</t>
  </si>
  <si>
    <t>46-й международный фестиваль-конкурс "Вдохновение. Лето"</t>
  </si>
  <si>
    <t xml:space="preserve">1 место – 3
2 место – 3
3 место -2
Лауреат – 2
</t>
  </si>
  <si>
    <t>https://festrussia.ru/results/rezultaty-46-go-festivalya-konkursa-vdokhnovenie-zima-2-iyulya-sankt-peterburg/</t>
  </si>
  <si>
    <t>г. Санкт-Петербург</t>
  </si>
  <si>
    <t>02.07.2022-08.07.2022</t>
  </si>
  <si>
    <t>http://www.mir-mol.ru</t>
  </si>
  <si>
    <t xml:space="preserve">www.timolod.ru/centers/mir_molodezhi/  </t>
  </si>
  <si>
    <t>https://vk.com/mirmolodeginsk</t>
  </si>
  <si>
    <r>
      <t>педагогов-организаторов (</t>
    </r>
    <r>
      <rPr>
        <b/>
        <sz val="14"/>
        <color theme="1"/>
        <rFont val="Times New Roman"/>
        <family val="1"/>
        <charset val="204"/>
      </rPr>
      <t>концертмейстер</t>
    </r>
    <r>
      <rPr>
        <sz val="14"/>
        <color theme="1"/>
        <rFont val="Times New Roman"/>
        <family val="1"/>
        <charset val="204"/>
      </rPr>
      <t>)</t>
    </r>
  </si>
  <si>
    <t>Вишня</t>
  </si>
  <si>
    <t>Мир молодежи-28                                                                                                                       ОО "Рассвет"- 16                                                                                                                      ОО "Солнечный" - 21                                                                                                                   ОО "КЮТ" -13                                                                                                                              ОО "Эврика" - 12</t>
  </si>
  <si>
    <t>ГАПОУ НСО «Новосибирский областной колледж культуры и искусства» (Специальность 51.02.02  Социально-культурная деятельность, по виду: Организация и постановка культурно-массовых мероприятий и театрализованных представлений).2 курс</t>
  </si>
  <si>
    <t>ГАПОУ НСО «Новосибирский педагогический колледж №1 им. А.С.Макаренко» (специальности 44.02.03 «Педагогика дополнительного образования», по виду: Педагогика дополнительного образования).3 курс</t>
  </si>
  <si>
    <t>ДПО "Преподавание вокала в эстрадном искусстве"</t>
  </si>
  <si>
    <t>Развитие инженерного мышления детей дошкольного возраста</t>
  </si>
  <si>
    <t>Охрана труда</t>
  </si>
  <si>
    <t>Базовые компетенции специалистов, работающих в сфере профилактики семейного наблагополучия"</t>
  </si>
  <si>
    <t>АНО ДПО "Обучающий центр подготовки специалистов помощи детям "Солнечный город"</t>
  </si>
  <si>
    <t>Курс для специалистов, работающих с подростками и молодежью, находящимися в трудной жизненной ситуации в объеме 144 часов</t>
  </si>
  <si>
    <t>Корпоративный университет молодежной работы Новосибирской области</t>
  </si>
  <si>
    <t>Профессиональная  переподготовка «Специалист по социальной работе с молодежью»</t>
  </si>
  <si>
    <t>ООО «Центр повышения квалификации и переподготовки «Луч знаний</t>
  </si>
  <si>
    <t xml:space="preserve">Открытый ринг по вольному бою  </t>
  </si>
  <si>
    <t>НСО г. Бердск, ул. Ленина 13в, СК «Кристалл-Бердск»</t>
  </si>
  <si>
    <t>https://vk.com/wall-206772225_7</t>
  </si>
  <si>
    <t xml:space="preserve">Филиал ГБУК ЛО ДНТ «УМО по художественному образованию»
https://dntlenobl.ru/educational_methodical_association/#
</t>
  </si>
  <si>
    <t xml:space="preserve">АНО ДПО "Национальный исследовательский институт жополнительного образования и профессинального обучения" https://niidpo.ru/seminar/4636?search_mode=all&amp;search_text=%20%EF%F0%E5%EF%EE%E4%EE%E2 </t>
  </si>
  <si>
    <t xml:space="preserve"> Программа: Специфика работы специалиста ранней помощи, как трасдисциплинарнного специалиста «Модуль 1- модуль 6».</t>
  </si>
  <si>
    <t xml:space="preserve"> АНО ДПО «Санкт-Петербургский Институт раннего вмешательства» (АНО ДПО СПб ИРАВ)
https://eii.ru/obrazovanie/predlagaemyie-kursyi
</t>
  </si>
  <si>
    <t>Этапы совершенствования приобретенных навыков пластического самовыражения</t>
  </si>
  <si>
    <t>ГАУ ДПО НСО НИПКиПРО   https://www.nipkipro.ru/dpo/view/1740/</t>
  </si>
  <si>
    <t>ООО "АТОН-НСК https://www.atonlab.ru/offer/uchebnyy_tsentr/okhrana_truda_na_proizvodstve/</t>
  </si>
  <si>
    <t>Контрактная система в сфере закупок товаров, работ, услуг для обеспечения государственных муниципальных нужд 44-ФЗ</t>
  </si>
  <si>
    <t>ООО "АТОН-НСК https://aton.upft.ru/cabinet/sessions</t>
  </si>
  <si>
    <t xml:space="preserve">Подготовка и проверка знаний электротехнического и электротехнологического персонала организаций, осуществляющего эксплуатацию электроустановок потребителей </t>
  </si>
  <si>
    <t>ООО "АТОН-НСК http://uc54aton.ru/obuchenie-po-electrobezopasnosty/</t>
  </si>
  <si>
    <t>ООО "АТОН-НСК http://uc54aton.ru/uslugi/obrazovatelnye-uslugi/obuchenie-po-ohrane-truda/</t>
  </si>
  <si>
    <t>Обучение по охране труда</t>
  </si>
  <si>
    <t>ООО "АТОН-НСК http://uc54aton.ru/go-i-chs/</t>
  </si>
  <si>
    <t>ГОиЧС</t>
  </si>
  <si>
    <t>Обучение технической эксплуатации тепловых энергоустановок</t>
  </si>
  <si>
    <t>ООО "АТОН-НСК http://uc54aton.ru/ekspluataciya-energoustanovok/</t>
  </si>
  <si>
    <t>Профессиональная  переподготовка «Специалист по  работе с молодежью»</t>
  </si>
  <si>
    <t>Форум региональных координаторов Всероссийской общественной организации волонтеров - экологов "Делай!"</t>
  </si>
  <si>
    <t>Всероссийский слет волонтеров- экологов "Экологическая перекличка"- 2022</t>
  </si>
  <si>
    <t>https://myrosmol.ru/measures/view/101895</t>
  </si>
  <si>
    <t xml:space="preserve">https://ecodelai.ru/tpost/1d5gp2alk1-pervii-den-sleta-delai-i-ekskursiya-na-k </t>
  </si>
  <si>
    <t>https://ecosistema2022.ru</t>
  </si>
  <si>
    <t>Всероссийский молодежный форум "Экосистема. Устойчивое развитие" 2022</t>
  </si>
  <si>
    <t>Центр ДПО ООО "Центр повышения квалификации и переподготовки "Луч знаний"https://luchznaniy.ru/kpp/</t>
  </si>
  <si>
    <t>Составление стратегии развития молодежной политики от Федерального агенства по делам молодежи (Росмолодежь) в рамках образовательного проекта иМпульс</t>
  </si>
  <si>
    <t>Росмолодежь https://impuls-rosmol.ru/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</si>
</sst>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40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29" fillId="0" borderId="0" xfId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8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9" fillId="0" borderId="28" xfId="0" applyFont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/>
    <xf numFmtId="0" fontId="5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 applyProtection="1">
      <alignment horizontal="center" vertical="top"/>
      <protection locked="0"/>
    </xf>
    <xf numFmtId="14" fontId="11" fillId="0" borderId="0" xfId="0" applyNumberFormat="1" applyFont="1" applyAlignment="1">
      <alignment vertical="top"/>
    </xf>
    <xf numFmtId="14" fontId="10" fillId="0" borderId="0" xfId="0" applyNumberFormat="1" applyFont="1" applyAlignment="1">
      <alignment vertical="top"/>
    </xf>
    <xf numFmtId="0" fontId="3" fillId="8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32" fillId="0" borderId="1" xfId="1" applyFont="1" applyBorder="1" applyAlignment="1">
      <alignment vertical="top" wrapText="1"/>
    </xf>
    <xf numFmtId="14" fontId="5" fillId="0" borderId="1" xfId="0" applyNumberFormat="1" applyFont="1" applyBorder="1" applyAlignment="1">
      <alignment vertical="top"/>
    </xf>
    <xf numFmtId="0" fontId="32" fillId="0" borderId="0" xfId="1" applyFont="1" applyAlignment="1">
      <alignment horizontal="center" vertical="top" wrapText="1"/>
    </xf>
    <xf numFmtId="0" fontId="32" fillId="0" borderId="1" xfId="1" applyFont="1" applyBorder="1" applyAlignment="1" applyProtection="1">
      <alignment horizontal="left" vertical="top" wrapText="1"/>
      <protection locked="0"/>
    </xf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29" fillId="0" borderId="1" xfId="1" applyBorder="1" applyAlignment="1">
      <alignment horizontal="left" vertical="top" wrapText="1"/>
    </xf>
    <xf numFmtId="14" fontId="29" fillId="0" borderId="1" xfId="1" applyNumberForma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29" fillId="0" borderId="0" xfId="1" applyAlignment="1">
      <alignment vertical="top" wrapText="1"/>
    </xf>
    <xf numFmtId="0" fontId="29" fillId="0" borderId="1" xfId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14" fontId="10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34" fillId="0" borderId="0" xfId="0" applyFont="1"/>
    <xf numFmtId="0" fontId="2" fillId="8" borderId="3" xfId="0" applyFont="1" applyFill="1" applyBorder="1" applyAlignment="1" applyProtection="1">
      <alignment horizontal="left" vertical="top" wrapText="1"/>
      <protection locked="0"/>
    </xf>
    <xf numFmtId="14" fontId="2" fillId="8" borderId="3" xfId="0" applyNumberFormat="1" applyFont="1" applyFill="1" applyBorder="1" applyAlignment="1" applyProtection="1">
      <alignment horizontal="center" vertical="top" wrapText="1"/>
      <protection locked="0"/>
    </xf>
    <xf numFmtId="0" fontId="2" fillId="8" borderId="3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vertical="top" wrapText="1"/>
    </xf>
    <xf numFmtId="0" fontId="29" fillId="0" borderId="1" xfId="1" applyBorder="1" applyAlignment="1">
      <alignment vertical="top" wrapText="1"/>
    </xf>
    <xf numFmtId="0" fontId="33" fillId="0" borderId="1" xfId="1" applyFont="1" applyBorder="1" applyAlignment="1">
      <alignment vertical="top" wrapText="1"/>
    </xf>
    <xf numFmtId="0" fontId="34" fillId="0" borderId="1" xfId="0" applyFont="1" applyBorder="1"/>
    <xf numFmtId="0" fontId="29" fillId="0" borderId="1" xfId="1" applyFill="1" applyBorder="1" applyAlignment="1" applyProtection="1">
      <alignment horizontal="left" vertical="top" wrapText="1"/>
      <protection locked="0"/>
    </xf>
    <xf numFmtId="0" fontId="27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33" fillId="0" borderId="1" xfId="1" applyFont="1" applyBorder="1" applyAlignment="1" applyProtection="1">
      <alignment horizontal="left" vertical="top" wrapText="1"/>
      <protection locked="0"/>
    </xf>
    <xf numFmtId="0" fontId="29" fillId="0" borderId="1" xfId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justify" vertical="center"/>
    </xf>
    <xf numFmtId="14" fontId="5" fillId="0" borderId="1" xfId="0" applyNumberFormat="1" applyFont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0" fontId="3" fillId="3" borderId="1" xfId="0" applyFont="1" applyFill="1" applyBorder="1" applyAlignment="1" applyProtection="1">
      <alignment horizontal="left" vertical="top"/>
      <protection hidden="1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29" fillId="0" borderId="5" xfId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mirmolodeginsk?w=wall-16936597_8534" TargetMode="External"/><Relationship Id="rId13" Type="http://schemas.openxmlformats.org/officeDocument/2006/relationships/hyperlink" Target="https://vk.com/wall-66343270_39170" TargetMode="External"/><Relationship Id="rId18" Type="http://schemas.openxmlformats.org/officeDocument/2006/relationships/hyperlink" Target="https://crpdo.ru/tekhnicheskoe/sportivno-tekhnicheskie-meropriyatiya/sporttehn-normativnye-dokumenty/vserossiyskaya-nauchno-tekhnicheskaya-olimpiada-po-aviamodelirovaniyu-sredi-uchashchikhsya-v-klasse-/" TargetMode="External"/><Relationship Id="rId3" Type="http://schemas.openxmlformats.org/officeDocument/2006/relationships/hyperlink" Target="https://vk.com/proekt_molod_vsport?w=wall-29163344_1854" TargetMode="External"/><Relationship Id="rId21" Type="http://schemas.openxmlformats.org/officeDocument/2006/relationships/printerSettings" Target="../printerSettings/printerSettings10.bin"/><Relationship Id="rId7" Type="http://schemas.openxmlformats.org/officeDocument/2006/relationships/hyperlink" Target="https://vk.com/powerlifting_nsk?w=wall-31487369_7196" TargetMode="External"/><Relationship Id="rId12" Type="http://schemas.openxmlformats.org/officeDocument/2006/relationships/hyperlink" Target="http://detinso.ru/calen_detail.php?ELEMENT_ID=7263" TargetMode="External"/><Relationship Id="rId17" Type="http://schemas.openxmlformats.org/officeDocument/2006/relationships/hyperlink" Target="http://detinso.ru/calen_detail.php?ELEMENT_ID=7253" TargetMode="External"/><Relationship Id="rId2" Type="http://schemas.openxmlformats.org/officeDocument/2006/relationships/hyperlink" Target="https://vk.com/mirmolodeginsk?w=wall-16936597_7871" TargetMode="External"/><Relationship Id="rId16" Type="http://schemas.openxmlformats.org/officeDocument/2006/relationships/hyperlink" Target="https://vk.com/mirmolodeginsk?w=wall-16936597_8580" TargetMode="External"/><Relationship Id="rId20" Type="http://schemas.openxmlformats.org/officeDocument/2006/relationships/hyperlink" Target="https://vk.com/wall-206772225_7" TargetMode="External"/><Relationship Id="rId1" Type="http://schemas.openxmlformats.org/officeDocument/2006/relationships/hyperlink" Target="https://yandex.ru/images/search?text=&#1087;&#1077;&#1088;&#1074;&#1086;&#1084;&#1072;&#1077;&#1094;%20III%20&#1101;&#1090;&#1072;&#1087;%20&#171;&#1040;&#1088;&#1089;&#1077;&#1085;&#1072;&#1083;%202022&#187;)&amp;stype=image&amp;lr=65&amp;source=serp" TargetMode="External"/><Relationship Id="rId6" Type="http://schemas.openxmlformats.org/officeDocument/2006/relationships/hyperlink" Target="https://vk.com/proekt_molod_vsport?w=wall-29163344_1847" TargetMode="External"/><Relationship Id="rId11" Type="http://schemas.openxmlformats.org/officeDocument/2006/relationships/hyperlink" Target="http://detinso.ru/calen_detail.php?ELEMENT_ID=7012" TargetMode="External"/><Relationship Id="rId5" Type="http://schemas.openxmlformats.org/officeDocument/2006/relationships/hyperlink" Target="https://vk.com/proekt_molod_vsport?w=wall-29163344_1855" TargetMode="External"/><Relationship Id="rId15" Type="http://schemas.openxmlformats.org/officeDocument/2006/relationships/hyperlink" Target="https://vk.com/mirmolodeginsk?w=wall-16936597_8546" TargetMode="External"/><Relationship Id="rId10" Type="http://schemas.openxmlformats.org/officeDocument/2006/relationships/hyperlink" Target="http://detinso.ru/calen_detail.php?ELEMENT_ID=6864" TargetMode="External"/><Relationship Id="rId19" Type="http://schemas.openxmlformats.org/officeDocument/2006/relationships/hyperlink" Target="https://drive.google.com/file/d/1ef5DASWwdxZSBbkcmZAUuSAFqNMhvfUN/view?usp=sharing" TargetMode="External"/><Relationship Id="rId4" Type="http://schemas.openxmlformats.org/officeDocument/2006/relationships/hyperlink" Target="https://vk.com/mirmolodeginsk?w=wall-16936597_8580" TargetMode="External"/><Relationship Id="rId9" Type="http://schemas.openxmlformats.org/officeDocument/2006/relationships/hyperlink" Target="https://vk.com/powersector?z=photo-31487369_457247271%2Fwall-28322667_20691" TargetMode="External"/><Relationship Id="rId14" Type="http://schemas.openxmlformats.org/officeDocument/2006/relationships/hyperlink" Target="https://vk.com/photo99263311_45724356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m.vk.com/wall-192825470_262" TargetMode="External"/><Relationship Id="rId13" Type="http://schemas.openxmlformats.org/officeDocument/2006/relationships/hyperlink" Target="https://vk.com/proekt_molod_vsport?w=wall-29163344_1847" TargetMode="External"/><Relationship Id="rId18" Type="http://schemas.openxmlformats.org/officeDocument/2006/relationships/hyperlink" Target="https://vk.com/mirmolodeginsk?w=wall-16936597_7871" TargetMode="External"/><Relationship Id="rId26" Type="http://schemas.openxmlformats.org/officeDocument/2006/relationships/hyperlink" Target="https://vk.com/photo99263311_457244079" TargetMode="External"/><Relationship Id="rId39" Type="http://schemas.openxmlformats.org/officeDocument/2006/relationships/hyperlink" Target="https://vk.com/elegiya_ballet?w=wall-103680352_779" TargetMode="External"/><Relationship Id="rId3" Type="http://schemas.openxmlformats.org/officeDocument/2006/relationships/hyperlink" Target="https://vk.com/mirmolodeginsk?w=wall-16936597_8235" TargetMode="External"/><Relationship Id="rId21" Type="http://schemas.openxmlformats.org/officeDocument/2006/relationships/hyperlink" Target="https://vk.com/proekt_molod_vsport?w=wall-29163344_1854" TargetMode="External"/><Relationship Id="rId34" Type="http://schemas.openxmlformats.org/officeDocument/2006/relationships/hyperlink" Target="https://svet-pedagoga.ru/" TargetMode="External"/><Relationship Id="rId42" Type="http://schemas.openxmlformats.org/officeDocument/2006/relationships/hyperlink" Target="https://smpracing.ru/news/autosport/lyubitelskiy_turnir_po_kartingu_smp_racing_gazprom_detyam_otkroet_talantlivym_podrostkam_dorogu_v_bo/?ysclid=l8cnkvpas8490995427" TargetMode="External"/><Relationship Id="rId47" Type="http://schemas.openxmlformats.org/officeDocument/2006/relationships/printerSettings" Target="../printerSettings/printerSettings12.bin"/><Relationship Id="rId7" Type="http://schemas.openxmlformats.org/officeDocument/2006/relationships/hyperlink" Target="https://clck.ru/32SaYJ" TargetMode="External"/><Relationship Id="rId12" Type="http://schemas.openxmlformats.org/officeDocument/2006/relationships/hyperlink" Target="https://vk.com/proekt_molod_vsport?w=wall-29163344_1846" TargetMode="External"/><Relationship Id="rId17" Type="http://schemas.openxmlformats.org/officeDocument/2006/relationships/hyperlink" Target="https://www.stu.ru/news/index.php?page=527&amp;podrazd=&amp;news=2603&amp;p=0" TargetMode="External"/><Relationship Id="rId25" Type="http://schemas.openxmlformats.org/officeDocument/2006/relationships/hyperlink" Target="https://vk.com/mirmolodeginsk?w=wall-16936597_8580" TargetMode="External"/><Relationship Id="rId33" Type="http://schemas.openxmlformats.org/officeDocument/2006/relationships/hyperlink" Target="https://vk.com/vozduhfest1" TargetMode="External"/><Relationship Id="rId38" Type="http://schemas.openxmlformats.org/officeDocument/2006/relationships/hyperlink" Target="https://crpdo.ru/tekhnicheskoe/sportivno-tekhnicheskie-meropriyatiya/sporttehn-normativnye-dokumenty/vserossiyskaya-nauchno-tekhnicheskaya-olimpiada-po-aviamodelirovaniyu-sredi-uchashchikhsya-v-klasse-/" TargetMode="External"/><Relationship Id="rId46" Type="http://schemas.openxmlformats.org/officeDocument/2006/relationships/hyperlink" Target="https://festrussia.ru/results/rezultaty-46-go-festivalya-konkursa-vdokhnovenie-zima-2-iyulya-sankt-peterburg/" TargetMode="External"/><Relationship Id="rId2" Type="http://schemas.openxmlformats.org/officeDocument/2006/relationships/hyperlink" Target="https://vk.com/wall-16936597_7875" TargetMode="External"/><Relationship Id="rId16" Type="http://schemas.openxmlformats.org/officeDocument/2006/relationships/hyperlink" Target="http://detinso.ru/calen_detail.php?ELEMENT_ID=7174" TargetMode="External"/><Relationship Id="rId20" Type="http://schemas.openxmlformats.org/officeDocument/2006/relationships/hyperlink" Target="https://vk.com/wall-66343270_39170" TargetMode="External"/><Relationship Id="rId29" Type="http://schemas.openxmlformats.org/officeDocument/2006/relationships/hyperlink" Target="https://vk.com/mirmolodeginsk?w=wall-16936597_7994" TargetMode="External"/><Relationship Id="rId41" Type="http://schemas.openxmlformats.org/officeDocument/2006/relationships/hyperlink" Target="https://vk.com/wall-155562152_1048" TargetMode="External"/><Relationship Id="rId1" Type="http://schemas.openxmlformats.org/officeDocument/2006/relationships/hyperlink" Target="https://vk.com/wall-16936597_7722" TargetMode="External"/><Relationship Id="rId6" Type="http://schemas.openxmlformats.org/officeDocument/2006/relationships/hyperlink" Target="https://vk.com/proekt_molod_vsport?w=wall-29163344_1854" TargetMode="External"/><Relationship Id="rId11" Type="http://schemas.openxmlformats.org/officeDocument/2006/relationships/hyperlink" Target="https://yandex.ru/images/search?text=&#1087;&#1077;&#1088;&#1074;&#1086;&#1084;&#1072;&#1077;&#1094;%20III%20&#1101;&#1090;&#1072;&#1087;%20&#171;&#1040;&#1088;&#1089;&#1077;&#1085;&#1072;&#1083;%202022&#187;)&amp;stype=image&amp;lr=65&amp;source=serp" TargetMode="External"/><Relationship Id="rId24" Type="http://schemas.openxmlformats.org/officeDocument/2006/relationships/hyperlink" Target="https://vk.com/mirmolodeginsk?w=wall-16936597_8169" TargetMode="External"/><Relationship Id="rId32" Type="http://schemas.openxmlformats.org/officeDocument/2006/relationships/hyperlink" Target="https://vk.com/mirmolodeginsk?w=wall-16936597_8534" TargetMode="External"/><Relationship Id="rId37" Type="http://schemas.openxmlformats.org/officeDocument/2006/relationships/hyperlink" Target="https://vk.com/away.php?to=https%3A%2F%2Fdisk.yandex.ru%2Fd%2FXv8gtTl8INPglA&amp;post=-208743400_248&amp;cc_key" TargetMode="External"/><Relationship Id="rId40" Type="http://schemas.openxmlformats.org/officeDocument/2006/relationships/hyperlink" Target="https://youtu.be/khgmnFTcwKA" TargetMode="External"/><Relationship Id="rId45" Type="http://schemas.openxmlformats.org/officeDocument/2006/relationships/hyperlink" Target="https://badbest.ru/application.php" TargetMode="External"/><Relationship Id="rId5" Type="http://schemas.openxmlformats.org/officeDocument/2006/relationships/hyperlink" Target="https://vk.com/club87416742?z=photo-87416742_457240622%2Falbum-87416742_00%2Frev" TargetMode="External"/><Relationship Id="rId15" Type="http://schemas.openxmlformats.org/officeDocument/2006/relationships/hyperlink" Target="https://vk.com/wall-95451244_12233" TargetMode="External"/><Relationship Id="rId23" Type="http://schemas.openxmlformats.org/officeDocument/2006/relationships/hyperlink" Target="http://dk-cm.mo.muzkult.ru/afisha/event/80443607" TargetMode="External"/><Relationship Id="rId28" Type="http://schemas.openxmlformats.org/officeDocument/2006/relationships/hyperlink" Target="https://vk.com/elegiya_ballet?w=wall-103680352_764" TargetMode="External"/><Relationship Id="rId36" Type="http://schemas.openxmlformats.org/officeDocument/2006/relationships/hyperlink" Target="https://attestatika.ru/olimpiady/razvitie-emoczionalnogo-intellekta-na-urokah-i-zanyatiyah-muzyki/" TargetMode="External"/><Relationship Id="rId10" Type="http://schemas.openxmlformats.org/officeDocument/2006/relationships/hyperlink" Target="https://vk.com/dk_akademiya?w=wall-58055252_8347" TargetMode="External"/><Relationship Id="rId19" Type="http://schemas.openxmlformats.org/officeDocument/2006/relationships/hyperlink" Target="http://detinso.ru/calen_detail.php?ELEMENT_ID=7263" TargetMode="External"/><Relationship Id="rId31" Type="http://schemas.openxmlformats.org/officeDocument/2006/relationships/hyperlink" Target="https://vk.com/mirmolodeginsk?w=wall-16936597_8468" TargetMode="External"/><Relationship Id="rId44" Type="http://schemas.openxmlformats.org/officeDocument/2006/relationships/hyperlink" Target="https://uralschool.chel.muzkult.ru/media/2021/12/19/1308240731/POLOZHENIE_PRIZVANIE.pdf" TargetMode="External"/><Relationship Id="rId4" Type="http://schemas.openxmlformats.org/officeDocument/2006/relationships/hyperlink" Target="https://vk.com/proekt_molod_vsport?w=wall-29163344_1848" TargetMode="External"/><Relationship Id="rId9" Type="http://schemas.openxmlformats.org/officeDocument/2006/relationships/hyperlink" Target="https://vk.com/mirmolodeginsk?w=wall-16936597_8546" TargetMode="External"/><Relationship Id="rId14" Type="http://schemas.openxmlformats.org/officeDocument/2006/relationships/hyperlink" Target="http://detinso.ru/calen_detail.php?ELEMENT_ID=7012" TargetMode="External"/><Relationship Id="rId22" Type="http://schemas.openxmlformats.org/officeDocument/2006/relationships/hyperlink" Target="https://vk.com/proekt_molod_vsport?w=wall-29163344_1855" TargetMode="External"/><Relationship Id="rId27" Type="http://schemas.openxmlformats.org/officeDocument/2006/relationships/hyperlink" Target="https://vk.com/powersector?z=photo-31487369_457247271%2Fwall-28322667_20691" TargetMode="External"/><Relationship Id="rId30" Type="http://schemas.openxmlformats.org/officeDocument/2006/relationships/hyperlink" Target="https://vk.com/powerlifting_nsk?w=wall-31487369_7196" TargetMode="External"/><Relationship Id="rId35" Type="http://schemas.openxmlformats.org/officeDocument/2006/relationships/hyperlink" Target="https://vk.com/konkursy2020?w=wall-177207169_184" TargetMode="External"/><Relationship Id="rId43" Type="http://schemas.openxmlformats.org/officeDocument/2006/relationships/hyperlink" Target="https://konkurs-lisenok.ru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mirmolodeginsk" TargetMode="External"/><Relationship Id="rId2" Type="http://schemas.openxmlformats.org/officeDocument/2006/relationships/hyperlink" Target="http://www.timolod.ru/centers/mir_molodezhi/" TargetMode="External"/><Relationship Id="rId1" Type="http://schemas.openxmlformats.org/officeDocument/2006/relationships/hyperlink" Target="http://www.mir-mol.ru/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ecosistema2022.ru/" TargetMode="External"/><Relationship Id="rId2" Type="http://schemas.openxmlformats.org/officeDocument/2006/relationships/hyperlink" Target="https://ecodelai.ru/tpost/1d5gp2alk1-pervii-den-sleta-delai-i-ekskursiya-na-k" TargetMode="External"/><Relationship Id="rId1" Type="http://schemas.openxmlformats.org/officeDocument/2006/relationships/hyperlink" Target="https://myrosmol.ru/measures/view/101895" TargetMode="Externa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100" zoomScaleSheetLayoutView="100" workbookViewId="0">
      <selection activeCell="A11" sqref="A11:N11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302" t="s">
        <v>257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4"/>
    </row>
    <row r="2" spans="1:14" ht="38.25" customHeight="1" x14ac:dyDescent="0.25">
      <c r="A2" s="22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21"/>
    </row>
    <row r="3" spans="1:14" ht="19.5" customHeight="1" x14ac:dyDescent="0.25">
      <c r="A3" s="319" t="s">
        <v>195</v>
      </c>
      <c r="B3" s="320"/>
      <c r="C3" s="320"/>
      <c r="D3" s="320"/>
      <c r="E3" s="320"/>
      <c r="F3" s="90"/>
      <c r="G3" s="90"/>
      <c r="H3" s="90"/>
      <c r="I3" s="90"/>
      <c r="J3" s="90"/>
      <c r="K3" s="90"/>
      <c r="L3" s="305"/>
      <c r="M3" s="305"/>
      <c r="N3" s="306"/>
    </row>
    <row r="4" spans="1:14" ht="15.75" x14ac:dyDescent="0.25">
      <c r="A4" s="222" t="s">
        <v>71</v>
      </c>
      <c r="B4" s="318" t="s">
        <v>277</v>
      </c>
      <c r="C4" s="318"/>
      <c r="D4" s="318"/>
      <c r="E4" s="318"/>
      <c r="F4" s="90"/>
      <c r="G4" s="90"/>
      <c r="H4" s="90"/>
      <c r="I4" s="90"/>
      <c r="J4" s="90"/>
      <c r="K4" s="90"/>
      <c r="L4" s="90"/>
      <c r="M4" s="90"/>
      <c r="N4" s="221"/>
    </row>
    <row r="5" spans="1:14" ht="21.75" customHeight="1" x14ac:dyDescent="0.25">
      <c r="A5" s="323" t="s">
        <v>276</v>
      </c>
      <c r="B5" s="318"/>
      <c r="C5" s="318"/>
      <c r="D5" s="318"/>
      <c r="E5" s="318"/>
      <c r="F5" s="90"/>
      <c r="G5" s="90"/>
      <c r="H5" s="90"/>
      <c r="I5" s="90"/>
      <c r="J5" s="90"/>
      <c r="K5" s="90"/>
      <c r="L5" s="90"/>
      <c r="M5" s="90"/>
      <c r="N5" s="221"/>
    </row>
    <row r="6" spans="1:14" ht="30.75" customHeight="1" x14ac:dyDescent="0.25">
      <c r="A6" s="321" t="s">
        <v>278</v>
      </c>
      <c r="B6" s="322"/>
      <c r="C6" s="90"/>
      <c r="D6" s="324"/>
      <c r="E6" s="324"/>
      <c r="F6" s="90"/>
      <c r="G6" s="90"/>
      <c r="H6" s="90"/>
      <c r="I6" s="90"/>
      <c r="J6" s="90"/>
      <c r="K6" s="90"/>
      <c r="L6" s="90"/>
      <c r="M6" s="90"/>
      <c r="N6" s="221"/>
    </row>
    <row r="7" spans="1:14" ht="12.75" customHeight="1" x14ac:dyDescent="0.25">
      <c r="A7" s="325" t="s">
        <v>196</v>
      </c>
      <c r="B7" s="326"/>
      <c r="C7" s="90"/>
      <c r="D7" s="300" t="s">
        <v>197</v>
      </c>
      <c r="E7" s="300"/>
      <c r="F7" s="90"/>
      <c r="G7" s="90"/>
      <c r="H7" s="90"/>
      <c r="I7" s="90"/>
      <c r="J7" s="90"/>
      <c r="K7" s="90"/>
      <c r="L7" s="90"/>
      <c r="M7" s="90"/>
      <c r="N7" s="221"/>
    </row>
    <row r="8" spans="1:14" ht="12.75" customHeight="1" x14ac:dyDescent="0.25">
      <c r="A8" s="223"/>
      <c r="B8" s="301" t="s">
        <v>198</v>
      </c>
      <c r="C8" s="301"/>
      <c r="D8" s="301"/>
      <c r="E8" s="108"/>
      <c r="F8" s="90"/>
      <c r="G8" s="90"/>
      <c r="H8" s="90"/>
      <c r="I8" s="90"/>
      <c r="J8" s="90"/>
      <c r="K8" s="90"/>
      <c r="L8" s="90"/>
      <c r="M8" s="90"/>
      <c r="N8" s="221"/>
    </row>
    <row r="9" spans="1:14" ht="101.25" customHeight="1" x14ac:dyDescent="0.25">
      <c r="A9" s="22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21"/>
    </row>
    <row r="10" spans="1:14" ht="18.75" x14ac:dyDescent="0.3">
      <c r="A10" s="308" t="s">
        <v>90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10"/>
    </row>
    <row r="11" spans="1:14" ht="18.75" customHeight="1" x14ac:dyDescent="0.3">
      <c r="A11" s="311" t="s">
        <v>279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3"/>
    </row>
    <row r="12" spans="1:14" x14ac:dyDescent="0.25">
      <c r="A12" s="314" t="s">
        <v>91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6"/>
    </row>
    <row r="13" spans="1:14" ht="18.75" x14ac:dyDescent="0.3">
      <c r="A13" s="220"/>
      <c r="B13" s="90"/>
      <c r="C13" s="90"/>
      <c r="D13" s="90"/>
      <c r="E13" s="224" t="s">
        <v>92</v>
      </c>
      <c r="F13" s="307">
        <v>2022</v>
      </c>
      <c r="G13" s="307"/>
      <c r="H13" s="317" t="s">
        <v>93</v>
      </c>
      <c r="I13" s="317"/>
      <c r="J13" s="317"/>
      <c r="K13" s="90"/>
      <c r="L13" s="90"/>
      <c r="M13" s="90"/>
      <c r="N13" s="221"/>
    </row>
    <row r="14" spans="1:14" x14ac:dyDescent="0.25">
      <c r="A14" s="22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21"/>
    </row>
    <row r="15" spans="1:14" x14ac:dyDescent="0.25">
      <c r="A15" s="22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21"/>
    </row>
    <row r="16" spans="1:14" x14ac:dyDescent="0.25">
      <c r="A16" s="22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21"/>
    </row>
    <row r="17" spans="1:14" x14ac:dyDescent="0.25">
      <c r="A17" s="22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21"/>
    </row>
    <row r="18" spans="1:14" x14ac:dyDescent="0.25">
      <c r="A18" s="22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21"/>
    </row>
    <row r="19" spans="1:14" x14ac:dyDescent="0.25">
      <c r="A19" s="22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21"/>
    </row>
    <row r="20" spans="1:14" x14ac:dyDescent="0.25">
      <c r="A20" s="22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21"/>
    </row>
    <row r="21" spans="1:14" x14ac:dyDescent="0.25">
      <c r="A21" s="22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21"/>
    </row>
    <row r="22" spans="1:14" x14ac:dyDescent="0.25">
      <c r="A22" s="22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21"/>
    </row>
    <row r="23" spans="1:14" ht="18.75" x14ac:dyDescent="0.25">
      <c r="A23" s="297" t="s">
        <v>184</v>
      </c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9"/>
    </row>
    <row r="24" spans="1:14" x14ac:dyDescent="0.25">
      <c r="A24" s="22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21"/>
    </row>
    <row r="25" spans="1:14" x14ac:dyDescent="0.25">
      <c r="A25" s="22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21"/>
    </row>
    <row r="26" spans="1:14" x14ac:dyDescent="0.25">
      <c r="A26" s="22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21"/>
    </row>
    <row r="27" spans="1:14" x14ac:dyDescent="0.25">
      <c r="A27" s="22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21"/>
    </row>
    <row r="28" spans="1:14" x14ac:dyDescent="0.25">
      <c r="A28" s="22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21"/>
    </row>
    <row r="29" spans="1:14" x14ac:dyDescent="0.25">
      <c r="A29" s="225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7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view="pageBreakPreview" topLeftCell="A42" zoomScale="70" zoomScaleNormal="100" zoomScaleSheetLayoutView="70" workbookViewId="0">
      <selection activeCell="B40" sqref="B40:F43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70" t="s">
        <v>234</v>
      </c>
      <c r="B1" s="370"/>
      <c r="C1" s="370"/>
      <c r="D1" s="370"/>
      <c r="E1" s="370"/>
      <c r="F1" s="370"/>
    </row>
    <row r="2" spans="1:6" ht="86.25" customHeight="1" x14ac:dyDescent="0.25">
      <c r="A2" s="27" t="s">
        <v>55</v>
      </c>
      <c r="B2" s="27" t="s">
        <v>114</v>
      </c>
      <c r="C2" s="27" t="s">
        <v>242</v>
      </c>
      <c r="D2" s="236" t="s">
        <v>253</v>
      </c>
      <c r="E2" s="146" t="s">
        <v>240</v>
      </c>
      <c r="F2" s="145" t="s">
        <v>254</v>
      </c>
    </row>
    <row r="3" spans="1:6" ht="18.75" x14ac:dyDescent="0.25">
      <c r="A3" s="133"/>
      <c r="B3" s="134" t="s">
        <v>212</v>
      </c>
      <c r="C3" s="133"/>
      <c r="D3" s="158"/>
      <c r="E3" s="158"/>
      <c r="F3" s="133"/>
    </row>
    <row r="4" spans="1:6" ht="18.75" x14ac:dyDescent="0.25">
      <c r="A4" s="135"/>
      <c r="B4" s="131" t="s">
        <v>54</v>
      </c>
      <c r="C4" s="254"/>
      <c r="D4" s="254"/>
      <c r="E4" s="254"/>
      <c r="F4" s="254"/>
    </row>
    <row r="5" spans="1:6" ht="23.25" customHeight="1" x14ac:dyDescent="0.25">
      <c r="A5" s="135"/>
      <c r="B5" s="131" t="s">
        <v>214</v>
      </c>
      <c r="C5" s="254"/>
      <c r="D5" s="254"/>
      <c r="E5" s="254"/>
      <c r="F5" s="254"/>
    </row>
    <row r="6" spans="1:6" ht="257.25" customHeight="1" x14ac:dyDescent="0.25">
      <c r="A6" s="96">
        <v>1</v>
      </c>
      <c r="B6" s="257" t="s">
        <v>356</v>
      </c>
      <c r="C6" s="252">
        <v>44591</v>
      </c>
      <c r="D6" s="247" t="s">
        <v>358</v>
      </c>
      <c r="E6" s="258" t="s">
        <v>338</v>
      </c>
      <c r="F6" s="247" t="s">
        <v>359</v>
      </c>
    </row>
    <row r="7" spans="1:6" ht="252.75" customHeight="1" x14ac:dyDescent="0.25">
      <c r="A7" s="96">
        <v>2</v>
      </c>
      <c r="B7" s="257" t="s">
        <v>339</v>
      </c>
      <c r="C7" s="259">
        <v>44619</v>
      </c>
      <c r="D7" s="247" t="s">
        <v>358</v>
      </c>
      <c r="E7" s="258" t="s">
        <v>340</v>
      </c>
      <c r="F7" s="247" t="s">
        <v>359</v>
      </c>
    </row>
    <row r="8" spans="1:6" ht="105" x14ac:dyDescent="0.25">
      <c r="A8" s="96">
        <v>3</v>
      </c>
      <c r="B8" s="257" t="s">
        <v>341</v>
      </c>
      <c r="C8" s="259">
        <v>44626</v>
      </c>
      <c r="D8" s="247" t="s">
        <v>344</v>
      </c>
      <c r="E8" s="247" t="s">
        <v>342</v>
      </c>
      <c r="F8" s="247" t="s">
        <v>343</v>
      </c>
    </row>
    <row r="9" spans="1:6" ht="105" x14ac:dyDescent="0.25">
      <c r="A9" s="96">
        <v>4</v>
      </c>
      <c r="B9" s="247" t="s">
        <v>357</v>
      </c>
      <c r="C9" s="259">
        <v>44647</v>
      </c>
      <c r="D9" s="250" t="s">
        <v>344</v>
      </c>
      <c r="E9" s="258" t="s">
        <v>345</v>
      </c>
      <c r="F9" s="247" t="s">
        <v>343</v>
      </c>
    </row>
    <row r="10" spans="1:6" ht="255" x14ac:dyDescent="0.25">
      <c r="A10" s="96">
        <v>5</v>
      </c>
      <c r="B10" s="257" t="s">
        <v>346</v>
      </c>
      <c r="C10" s="253">
        <v>44668</v>
      </c>
      <c r="D10" s="247" t="s">
        <v>358</v>
      </c>
      <c r="E10" s="258" t="s">
        <v>347</v>
      </c>
      <c r="F10" s="247" t="s">
        <v>359</v>
      </c>
    </row>
    <row r="11" spans="1:6" ht="60" x14ac:dyDescent="0.25">
      <c r="A11" s="96">
        <v>6</v>
      </c>
      <c r="B11" s="257" t="s">
        <v>348</v>
      </c>
      <c r="C11" s="259">
        <v>44709</v>
      </c>
      <c r="D11" s="247" t="s">
        <v>349</v>
      </c>
      <c r="E11" s="258" t="s">
        <v>350</v>
      </c>
      <c r="F11" s="247" t="s">
        <v>351</v>
      </c>
    </row>
    <row r="12" spans="1:6" ht="60" x14ac:dyDescent="0.25">
      <c r="A12" s="96">
        <v>7</v>
      </c>
      <c r="B12" s="257" t="s">
        <v>352</v>
      </c>
      <c r="C12" s="259">
        <v>44842</v>
      </c>
      <c r="D12" s="247" t="s">
        <v>349</v>
      </c>
      <c r="E12" s="258" t="s">
        <v>353</v>
      </c>
      <c r="F12" s="247" t="s">
        <v>351</v>
      </c>
    </row>
    <row r="13" spans="1:6" ht="255" x14ac:dyDescent="0.25">
      <c r="A13" s="96">
        <v>8</v>
      </c>
      <c r="B13" s="257" t="s">
        <v>354</v>
      </c>
      <c r="C13" s="259">
        <v>44850</v>
      </c>
      <c r="D13" s="247" t="s">
        <v>358</v>
      </c>
      <c r="E13" s="258" t="s">
        <v>318</v>
      </c>
      <c r="F13" s="247" t="s">
        <v>359</v>
      </c>
    </row>
    <row r="14" spans="1:6" ht="18.75" x14ac:dyDescent="0.25">
      <c r="A14" s="135"/>
      <c r="B14" s="131" t="s">
        <v>64</v>
      </c>
      <c r="C14" s="254"/>
      <c r="D14" s="254"/>
      <c r="E14" s="254"/>
      <c r="F14" s="254"/>
    </row>
    <row r="15" spans="1:6" s="246" customFormat="1" ht="48.75" customHeight="1" x14ac:dyDescent="0.25">
      <c r="A15" s="97">
        <v>1</v>
      </c>
      <c r="B15" s="247" t="s">
        <v>303</v>
      </c>
      <c r="C15" s="247" t="s">
        <v>304</v>
      </c>
      <c r="D15" s="247" t="s">
        <v>319</v>
      </c>
      <c r="E15" s="258" t="s">
        <v>305</v>
      </c>
      <c r="F15" s="247" t="s">
        <v>306</v>
      </c>
    </row>
    <row r="16" spans="1:6" s="246" customFormat="1" ht="75" x14ac:dyDescent="0.25">
      <c r="A16" s="97">
        <v>2</v>
      </c>
      <c r="B16" s="247" t="s">
        <v>307</v>
      </c>
      <c r="C16" s="247" t="s">
        <v>308</v>
      </c>
      <c r="D16" s="247" t="s">
        <v>320</v>
      </c>
      <c r="E16" s="258" t="s">
        <v>324</v>
      </c>
      <c r="F16" s="250" t="s">
        <v>306</v>
      </c>
    </row>
    <row r="17" spans="1:6" s="246" customFormat="1" ht="63" x14ac:dyDescent="0.25">
      <c r="A17" s="97">
        <v>3</v>
      </c>
      <c r="B17" s="247" t="s">
        <v>309</v>
      </c>
      <c r="C17" s="248">
        <v>44640</v>
      </c>
      <c r="D17" s="247" t="s">
        <v>310</v>
      </c>
      <c r="E17" s="258" t="s">
        <v>311</v>
      </c>
      <c r="F17" s="250" t="s">
        <v>306</v>
      </c>
    </row>
    <row r="18" spans="1:6" s="246" customFormat="1" ht="63" x14ac:dyDescent="0.25">
      <c r="A18" s="97">
        <v>4</v>
      </c>
      <c r="B18" s="247" t="s">
        <v>312</v>
      </c>
      <c r="C18" s="247" t="s">
        <v>313</v>
      </c>
      <c r="D18" s="247" t="s">
        <v>321</v>
      </c>
      <c r="E18" s="260" t="s">
        <v>314</v>
      </c>
      <c r="F18" s="250" t="s">
        <v>306</v>
      </c>
    </row>
    <row r="19" spans="1:6" s="246" customFormat="1" ht="64.5" customHeight="1" x14ac:dyDescent="0.25">
      <c r="A19" s="97">
        <v>5</v>
      </c>
      <c r="B19" s="151" t="s">
        <v>315</v>
      </c>
      <c r="C19" s="248">
        <v>44696</v>
      </c>
      <c r="D19" s="250" t="s">
        <v>316</v>
      </c>
      <c r="E19" s="258" t="s">
        <v>323</v>
      </c>
      <c r="F19" s="250" t="s">
        <v>306</v>
      </c>
    </row>
    <row r="20" spans="1:6" s="246" customFormat="1" ht="63" x14ac:dyDescent="0.25">
      <c r="A20" s="97">
        <v>6</v>
      </c>
      <c r="B20" s="151" t="s">
        <v>317</v>
      </c>
      <c r="C20" s="164">
        <v>44850</v>
      </c>
      <c r="D20" s="155" t="s">
        <v>316</v>
      </c>
      <c r="E20" s="261" t="s">
        <v>322</v>
      </c>
      <c r="F20" s="250" t="s">
        <v>306</v>
      </c>
    </row>
    <row r="21" spans="1:6" s="246" customFormat="1" ht="64.5" customHeight="1" x14ac:dyDescent="0.25">
      <c r="A21" s="97">
        <v>7</v>
      </c>
      <c r="B21" s="151" t="s">
        <v>612</v>
      </c>
      <c r="C21" s="294">
        <v>44863</v>
      </c>
      <c r="D21" s="250" t="s">
        <v>613</v>
      </c>
      <c r="E21" s="278" t="s">
        <v>614</v>
      </c>
      <c r="F21" s="250" t="s">
        <v>306</v>
      </c>
    </row>
    <row r="22" spans="1:6" ht="18.75" customHeight="1" x14ac:dyDescent="0.25">
      <c r="A22" s="129"/>
      <c r="B22" s="137" t="s">
        <v>176</v>
      </c>
      <c r="C22" s="254"/>
      <c r="D22" s="254"/>
      <c r="E22" s="254"/>
      <c r="F22" s="254"/>
    </row>
    <row r="23" spans="1:6" ht="18.75" x14ac:dyDescent="0.25">
      <c r="A23" s="152">
        <v>1</v>
      </c>
      <c r="B23" s="138"/>
      <c r="C23" s="255"/>
      <c r="D23" s="255"/>
      <c r="E23" s="255"/>
      <c r="F23" s="255"/>
    </row>
    <row r="24" spans="1:6" ht="18.75" x14ac:dyDescent="0.25">
      <c r="A24" s="152">
        <v>5</v>
      </c>
      <c r="B24" s="138"/>
      <c r="C24" s="255"/>
      <c r="D24" s="255"/>
      <c r="E24" s="255"/>
      <c r="F24" s="255"/>
    </row>
    <row r="25" spans="1:6" ht="18.75" x14ac:dyDescent="0.25">
      <c r="A25" s="158"/>
      <c r="B25" s="134" t="s">
        <v>211</v>
      </c>
      <c r="C25" s="198"/>
      <c r="D25" s="198"/>
      <c r="E25" s="198"/>
      <c r="F25" s="198"/>
    </row>
    <row r="26" spans="1:6" ht="18.75" x14ac:dyDescent="0.25">
      <c r="A26" s="135"/>
      <c r="B26" s="131" t="s">
        <v>215</v>
      </c>
      <c r="C26" s="256"/>
      <c r="D26" s="254"/>
      <c r="E26" s="254"/>
      <c r="F26" s="254"/>
    </row>
    <row r="27" spans="1:6" ht="18.75" x14ac:dyDescent="0.25">
      <c r="A27" s="96">
        <v>1</v>
      </c>
      <c r="B27" s="257"/>
      <c r="C27" s="257"/>
      <c r="D27" s="257"/>
      <c r="E27" s="257"/>
      <c r="F27" s="257"/>
    </row>
    <row r="28" spans="1:6" ht="18.75" x14ac:dyDescent="0.25">
      <c r="A28" s="159"/>
      <c r="B28" s="131" t="s">
        <v>214</v>
      </c>
      <c r="C28" s="254"/>
      <c r="D28" s="254"/>
      <c r="E28" s="254"/>
      <c r="F28" s="254"/>
    </row>
    <row r="29" spans="1:6" ht="20.25" customHeight="1" x14ac:dyDescent="0.25">
      <c r="A29" s="160">
        <v>9</v>
      </c>
      <c r="B29" s="257"/>
      <c r="C29" s="257"/>
      <c r="D29" s="257"/>
      <c r="E29" s="257"/>
      <c r="F29" s="257"/>
    </row>
    <row r="30" spans="1:6" ht="21" customHeight="1" x14ac:dyDescent="0.25">
      <c r="A30" s="160">
        <v>10</v>
      </c>
      <c r="B30" s="257"/>
      <c r="C30" s="257"/>
      <c r="D30" s="257"/>
      <c r="E30" s="257"/>
      <c r="F30" s="257"/>
    </row>
    <row r="31" spans="1:6" ht="18.75" x14ac:dyDescent="0.25">
      <c r="A31" s="161"/>
      <c r="B31" s="131" t="s">
        <v>64</v>
      </c>
      <c r="C31" s="254"/>
      <c r="D31" s="254"/>
      <c r="E31" s="254"/>
      <c r="F31" s="254"/>
    </row>
    <row r="32" spans="1:6" s="249" customFormat="1" ht="15.75" customHeight="1" x14ac:dyDescent="0.25">
      <c r="A32" s="251">
        <v>1</v>
      </c>
      <c r="B32" s="163" t="s">
        <v>325</v>
      </c>
      <c r="C32" s="163" t="s">
        <v>326</v>
      </c>
      <c r="D32" s="163" t="s">
        <v>327</v>
      </c>
      <c r="E32" s="258" t="s">
        <v>337</v>
      </c>
      <c r="F32" s="151" t="s">
        <v>336</v>
      </c>
    </row>
    <row r="33" spans="1:6" s="249" customFormat="1" ht="112.5" customHeight="1" x14ac:dyDescent="0.25">
      <c r="A33" s="251">
        <v>2</v>
      </c>
      <c r="B33" s="163" t="s">
        <v>328</v>
      </c>
      <c r="C33" s="163" t="s">
        <v>329</v>
      </c>
      <c r="D33" s="163" t="s">
        <v>330</v>
      </c>
      <c r="E33" s="258" t="s">
        <v>331</v>
      </c>
      <c r="F33" s="151" t="s">
        <v>336</v>
      </c>
    </row>
    <row r="34" spans="1:6" s="249" customFormat="1" ht="112.5" customHeight="1" x14ac:dyDescent="0.25">
      <c r="A34" s="251">
        <v>3</v>
      </c>
      <c r="B34" s="163" t="s">
        <v>332</v>
      </c>
      <c r="C34" s="163" t="s">
        <v>333</v>
      </c>
      <c r="D34" s="163" t="s">
        <v>334</v>
      </c>
      <c r="E34" s="258" t="s">
        <v>335</v>
      </c>
      <c r="F34" s="151" t="s">
        <v>336</v>
      </c>
    </row>
    <row r="35" spans="1:6" ht="37.5" x14ac:dyDescent="0.25">
      <c r="A35" s="135"/>
      <c r="B35" s="137" t="s">
        <v>176</v>
      </c>
      <c r="C35" s="254"/>
      <c r="D35" s="254"/>
      <c r="E35" s="254"/>
      <c r="F35" s="254"/>
    </row>
    <row r="36" spans="1:6" ht="18.75" x14ac:dyDescent="0.25">
      <c r="A36" s="158"/>
      <c r="B36" s="134" t="s">
        <v>213</v>
      </c>
      <c r="C36" s="198"/>
      <c r="D36" s="198"/>
      <c r="E36" s="198"/>
      <c r="F36" s="198"/>
    </row>
    <row r="37" spans="1:6" ht="18.75" x14ac:dyDescent="0.25">
      <c r="A37" s="135"/>
      <c r="B37" s="131" t="s">
        <v>215</v>
      </c>
      <c r="C37" s="254"/>
      <c r="D37" s="254"/>
      <c r="E37" s="254"/>
      <c r="F37" s="254"/>
    </row>
    <row r="38" spans="1:6" ht="20.25" customHeight="1" x14ac:dyDescent="0.25">
      <c r="A38" s="96">
        <v>1</v>
      </c>
      <c r="B38" s="257"/>
      <c r="C38" s="257"/>
      <c r="D38" s="257"/>
      <c r="E38" s="257"/>
      <c r="F38" s="257"/>
    </row>
    <row r="39" spans="1:6" ht="18.75" x14ac:dyDescent="0.25">
      <c r="A39" s="135"/>
      <c r="B39" s="131" t="s">
        <v>214</v>
      </c>
      <c r="C39" s="254"/>
      <c r="D39" s="254"/>
      <c r="E39" s="254"/>
      <c r="F39" s="254"/>
    </row>
    <row r="40" spans="1:6" ht="148.5" customHeight="1" x14ac:dyDescent="0.25">
      <c r="A40" s="96">
        <v>1</v>
      </c>
      <c r="B40" s="250" t="s">
        <v>360</v>
      </c>
      <c r="C40" s="249" t="s">
        <v>361</v>
      </c>
      <c r="D40" s="247" t="s">
        <v>371</v>
      </c>
      <c r="E40" s="258" t="s">
        <v>363</v>
      </c>
      <c r="F40" s="247" t="s">
        <v>355</v>
      </c>
    </row>
    <row r="41" spans="1:6" ht="135" x14ac:dyDescent="0.25">
      <c r="A41" s="96">
        <v>2</v>
      </c>
      <c r="B41" s="247" t="s">
        <v>364</v>
      </c>
      <c r="C41" s="257" t="s">
        <v>365</v>
      </c>
      <c r="D41" s="247" t="s">
        <v>362</v>
      </c>
      <c r="E41" s="258" t="s">
        <v>366</v>
      </c>
      <c r="F41" s="247" t="s">
        <v>367</v>
      </c>
    </row>
    <row r="42" spans="1:6" ht="60" x14ac:dyDescent="0.25">
      <c r="A42" s="96">
        <v>3</v>
      </c>
      <c r="B42" s="257" t="s">
        <v>368</v>
      </c>
      <c r="C42" s="253">
        <v>44668</v>
      </c>
      <c r="D42" s="247" t="s">
        <v>369</v>
      </c>
      <c r="E42" s="258" t="s">
        <v>370</v>
      </c>
      <c r="F42" s="247" t="s">
        <v>372</v>
      </c>
    </row>
    <row r="43" spans="1:6" ht="45" x14ac:dyDescent="0.25">
      <c r="A43" s="96">
        <v>4</v>
      </c>
      <c r="B43" s="257" t="s">
        <v>373</v>
      </c>
      <c r="C43" s="257" t="s">
        <v>374</v>
      </c>
      <c r="D43" s="257" t="s">
        <v>377</v>
      </c>
      <c r="E43" s="257" t="s">
        <v>375</v>
      </c>
      <c r="F43" s="247" t="s">
        <v>376</v>
      </c>
    </row>
    <row r="44" spans="1:6" ht="18.75" x14ac:dyDescent="0.3">
      <c r="A44" s="135"/>
      <c r="B44" s="131" t="s">
        <v>64</v>
      </c>
      <c r="C44" s="132"/>
      <c r="D44" s="199"/>
      <c r="E44" s="199"/>
      <c r="F44" s="132"/>
    </row>
    <row r="45" spans="1:6" ht="37.5" x14ac:dyDescent="0.3">
      <c r="A45" s="161"/>
      <c r="B45" s="137" t="s">
        <v>176</v>
      </c>
      <c r="C45" s="132"/>
      <c r="D45" s="132"/>
      <c r="E45" s="132"/>
      <c r="F45" s="132"/>
    </row>
    <row r="46" spans="1:6" ht="18.75" x14ac:dyDescent="0.3">
      <c r="A46" s="152">
        <v>1</v>
      </c>
      <c r="B46" s="57"/>
      <c r="C46" s="136"/>
      <c r="D46" s="136"/>
      <c r="E46" s="136"/>
      <c r="F46" s="136"/>
    </row>
    <row r="47" spans="1:6" ht="18.75" x14ac:dyDescent="0.25">
      <c r="A47" s="158"/>
      <c r="B47" s="134" t="s">
        <v>209</v>
      </c>
      <c r="C47" s="134"/>
      <c r="D47" s="134"/>
      <c r="E47" s="134"/>
      <c r="F47" s="134"/>
    </row>
    <row r="48" spans="1:6" ht="18.75" x14ac:dyDescent="0.3">
      <c r="A48" s="135"/>
      <c r="B48" s="131" t="s">
        <v>215</v>
      </c>
      <c r="C48" s="132"/>
      <c r="D48" s="132"/>
      <c r="E48" s="132"/>
      <c r="F48" s="132"/>
    </row>
    <row r="49" spans="1:6" ht="18.75" x14ac:dyDescent="0.25">
      <c r="A49" s="96">
        <v>5</v>
      </c>
      <c r="B49" s="67"/>
      <c r="C49" s="67"/>
      <c r="D49" s="67"/>
      <c r="E49" s="67"/>
      <c r="F49" s="67"/>
    </row>
    <row r="50" spans="1:6" ht="18.75" x14ac:dyDescent="0.3">
      <c r="A50" s="135"/>
      <c r="B50" s="131" t="s">
        <v>214</v>
      </c>
      <c r="C50" s="132"/>
      <c r="D50" s="132"/>
      <c r="E50" s="132"/>
      <c r="F50" s="132"/>
    </row>
    <row r="51" spans="1:6" ht="19.5" customHeight="1" x14ac:dyDescent="0.25">
      <c r="A51" s="96">
        <v>14</v>
      </c>
      <c r="B51" s="56"/>
      <c r="C51" s="56"/>
      <c r="D51" s="56"/>
      <c r="E51" s="56"/>
      <c r="F51" s="56"/>
    </row>
    <row r="52" spans="1:6" ht="18.75" x14ac:dyDescent="0.25">
      <c r="A52" s="135"/>
      <c r="B52" s="130" t="s">
        <v>64</v>
      </c>
      <c r="C52" s="200"/>
      <c r="D52" s="200"/>
      <c r="E52" s="200"/>
      <c r="F52" s="200"/>
    </row>
    <row r="53" spans="1:6" ht="18" customHeight="1" x14ac:dyDescent="0.3">
      <c r="A53" s="152">
        <v>5</v>
      </c>
      <c r="B53" s="57"/>
      <c r="C53" s="136"/>
      <c r="D53" s="136"/>
      <c r="E53" s="136"/>
      <c r="F53" s="136"/>
    </row>
    <row r="54" spans="1:6" ht="18" customHeight="1" x14ac:dyDescent="0.3">
      <c r="A54" s="135"/>
      <c r="B54" s="137" t="s">
        <v>176</v>
      </c>
      <c r="C54" s="132"/>
      <c r="D54" s="132"/>
      <c r="E54" s="132"/>
      <c r="F54" s="132"/>
    </row>
    <row r="55" spans="1:6" ht="18" customHeight="1" x14ac:dyDescent="0.3">
      <c r="A55" s="152">
        <v>1</v>
      </c>
      <c r="B55" s="57"/>
      <c r="C55" s="136"/>
      <c r="D55" s="136"/>
      <c r="E55" s="136"/>
      <c r="F55" s="136"/>
    </row>
    <row r="56" spans="1:6" ht="18.75" x14ac:dyDescent="0.3">
      <c r="A56" s="152">
        <v>5</v>
      </c>
      <c r="B56" s="57"/>
      <c r="C56" s="136"/>
      <c r="D56" s="136"/>
      <c r="E56" s="136"/>
      <c r="F56" s="136"/>
    </row>
    <row r="57" spans="1:6" ht="18.75" x14ac:dyDescent="0.25">
      <c r="A57" s="60"/>
      <c r="B57" s="60"/>
      <c r="C57" s="60"/>
      <c r="D57" s="60"/>
      <c r="E57" s="60"/>
      <c r="F57" s="60"/>
    </row>
    <row r="58" spans="1:6" ht="18.75" x14ac:dyDescent="0.25">
      <c r="A58" s="60"/>
      <c r="B58" s="60"/>
      <c r="C58" s="60"/>
      <c r="D58" s="60"/>
      <c r="E58" s="60"/>
      <c r="F58" s="60"/>
    </row>
  </sheetData>
  <sheetProtection sort="0" autoFilter="0" pivotTables="0"/>
  <mergeCells count="1">
    <mergeCell ref="A1:F1"/>
  </mergeCells>
  <hyperlinks>
    <hyperlink ref="E15" r:id="rId1"/>
    <hyperlink ref="E17" r:id="rId2"/>
    <hyperlink ref="E18" r:id="rId3"/>
    <hyperlink ref="E20" r:id="rId4"/>
    <hyperlink ref="E19" r:id="rId5"/>
    <hyperlink ref="E16" r:id="rId6"/>
    <hyperlink ref="E33" r:id="rId7"/>
    <hyperlink ref="E34" r:id="rId8"/>
    <hyperlink ref="E32" r:id="rId9"/>
    <hyperlink ref="E6" r:id="rId10"/>
    <hyperlink ref="E7" r:id="rId11"/>
    <hyperlink ref="E9" r:id="rId12"/>
    <hyperlink ref="E10" r:id="rId13"/>
    <hyperlink ref="E11" r:id="rId14"/>
    <hyperlink ref="E12" r:id="rId15"/>
    <hyperlink ref="E13" r:id="rId16"/>
    <hyperlink ref="E40" r:id="rId17"/>
    <hyperlink ref="E41" r:id="rId18"/>
    <hyperlink ref="E42" r:id="rId19"/>
    <hyperlink ref="E21" r:id="rId20"/>
  </hyperlinks>
  <pageMargins left="0.7" right="0.7" top="0.75" bottom="0.75" header="0.3" footer="0.3"/>
  <pageSetup paperSize="9" orientation="landscape" r:id="rId2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4" zoomScale="90" zoomScaleNormal="100" zoomScaleSheetLayoutView="90" workbookViewId="0">
      <selection activeCell="B3" sqref="B3:E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71" t="s">
        <v>126</v>
      </c>
      <c r="B1" s="371"/>
      <c r="C1" s="371"/>
      <c r="D1" s="371"/>
      <c r="E1" s="371"/>
    </row>
    <row r="2" spans="1:5" ht="94.5" customHeight="1" x14ac:dyDescent="0.25">
      <c r="A2" s="174" t="s">
        <v>127</v>
      </c>
      <c r="B2" s="174" t="s">
        <v>128</v>
      </c>
      <c r="C2" s="174" t="s">
        <v>129</v>
      </c>
      <c r="D2" s="174" t="s">
        <v>130</v>
      </c>
      <c r="E2" s="174" t="s">
        <v>131</v>
      </c>
    </row>
    <row r="3" spans="1:5" ht="56.25" x14ac:dyDescent="0.3">
      <c r="A3" s="64" t="s">
        <v>132</v>
      </c>
      <c r="B3" s="54">
        <v>4</v>
      </c>
      <c r="C3" s="100">
        <v>4</v>
      </c>
      <c r="D3" s="100">
        <v>0</v>
      </c>
      <c r="E3" s="100">
        <v>0</v>
      </c>
    </row>
    <row r="4" spans="1:5" ht="75" x14ac:dyDescent="0.3">
      <c r="A4" s="64" t="s">
        <v>133</v>
      </c>
      <c r="B4" s="54">
        <v>6</v>
      </c>
      <c r="C4" s="100">
        <v>0</v>
      </c>
      <c r="D4" s="100">
        <v>2</v>
      </c>
      <c r="E4" s="100">
        <v>0</v>
      </c>
    </row>
    <row r="5" spans="1:5" ht="112.5" x14ac:dyDescent="0.3">
      <c r="A5" s="64" t="s">
        <v>199</v>
      </c>
      <c r="B5" s="109">
        <v>4</v>
      </c>
      <c r="C5" s="109">
        <v>1</v>
      </c>
      <c r="D5" s="109">
        <v>3</v>
      </c>
      <c r="E5" s="109">
        <f>E6+E7+E8+E9</f>
        <v>0</v>
      </c>
    </row>
    <row r="6" spans="1:5" ht="24" customHeight="1" x14ac:dyDescent="0.3">
      <c r="A6" s="64" t="s">
        <v>235</v>
      </c>
      <c r="B6" s="54">
        <v>0</v>
      </c>
      <c r="C6" s="100">
        <v>0</v>
      </c>
      <c r="D6" s="100">
        <v>0</v>
      </c>
      <c r="E6" s="100">
        <v>0</v>
      </c>
    </row>
    <row r="7" spans="1:5" ht="37.5" x14ac:dyDescent="0.3">
      <c r="A7" s="64" t="s">
        <v>134</v>
      </c>
      <c r="B7" s="54">
        <v>0</v>
      </c>
      <c r="C7" s="100">
        <v>0</v>
      </c>
      <c r="D7" s="100">
        <v>0</v>
      </c>
      <c r="E7" s="100">
        <v>0</v>
      </c>
    </row>
    <row r="8" spans="1:5" ht="56.25" x14ac:dyDescent="0.3">
      <c r="A8" s="64" t="s">
        <v>135</v>
      </c>
      <c r="B8" s="54">
        <v>0</v>
      </c>
      <c r="C8" s="100">
        <v>0</v>
      </c>
      <c r="D8" s="100">
        <v>0</v>
      </c>
      <c r="E8" s="100">
        <v>0</v>
      </c>
    </row>
    <row r="9" spans="1:5" ht="56.25" x14ac:dyDescent="0.3">
      <c r="A9" s="64" t="s">
        <v>136</v>
      </c>
      <c r="B9" s="54">
        <v>0</v>
      </c>
      <c r="C9" s="100">
        <v>0</v>
      </c>
      <c r="D9" s="100">
        <v>0</v>
      </c>
      <c r="E9" s="100">
        <v>0</v>
      </c>
    </row>
    <row r="10" spans="1:5" ht="18.75" x14ac:dyDescent="0.25">
      <c r="A10" s="65" t="s">
        <v>83</v>
      </c>
      <c r="B10" s="98">
        <f>B9+B8+B7+B6+B5+B3+B4</f>
        <v>14</v>
      </c>
      <c r="C10" s="98">
        <f>C9+C8+C7+C6+C5+C4+C3</f>
        <v>5</v>
      </c>
      <c r="D10" s="98">
        <f>D9+D8+D7+D6+D5+D4+D3</f>
        <v>5</v>
      </c>
      <c r="E10" s="98">
        <f>E9+E8+E7+E6+E5+E4+E3</f>
        <v>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view="pageBreakPreview" topLeftCell="A62" zoomScale="90" zoomScaleNormal="100" zoomScaleSheetLayoutView="90" workbookViewId="0">
      <selection activeCell="A61" sqref="A61:E64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s="56" customFormat="1" ht="58.5" customHeight="1" x14ac:dyDescent="0.25">
      <c r="A1" s="372" t="s">
        <v>137</v>
      </c>
      <c r="B1" s="373"/>
      <c r="C1" s="373"/>
      <c r="D1" s="373"/>
      <c r="E1" s="373"/>
    </row>
    <row r="2" spans="1:5" s="56" customFormat="1" ht="90.75" customHeight="1" x14ac:dyDescent="0.25">
      <c r="A2" s="244" t="s">
        <v>85</v>
      </c>
      <c r="B2" s="244" t="s">
        <v>239</v>
      </c>
      <c r="C2" s="244" t="s">
        <v>241</v>
      </c>
      <c r="D2" s="244" t="s">
        <v>255</v>
      </c>
      <c r="E2" s="244" t="s">
        <v>138</v>
      </c>
    </row>
    <row r="3" spans="1:5" s="56" customFormat="1" ht="18.75" x14ac:dyDescent="0.25">
      <c r="A3" s="128" t="s">
        <v>200</v>
      </c>
      <c r="B3" s="129"/>
      <c r="C3" s="128"/>
      <c r="D3" s="128"/>
      <c r="E3" s="129"/>
    </row>
    <row r="4" spans="1:5" s="56" customFormat="1" ht="18.75" x14ac:dyDescent="0.25">
      <c r="A4" s="128" t="s">
        <v>111</v>
      </c>
      <c r="B4" s="139"/>
      <c r="C4" s="128"/>
      <c r="D4" s="128"/>
      <c r="E4" s="129"/>
    </row>
    <row r="5" spans="1:5" s="56" customFormat="1" ht="32.25" customHeight="1" x14ac:dyDescent="0.25">
      <c r="A5" s="148" t="s">
        <v>411</v>
      </c>
      <c r="B5" s="149" t="s">
        <v>412</v>
      </c>
      <c r="C5" s="277" t="s">
        <v>413</v>
      </c>
      <c r="D5" s="265" t="s">
        <v>414</v>
      </c>
      <c r="E5" s="148" t="s">
        <v>415</v>
      </c>
    </row>
    <row r="6" spans="1:5" s="56" customFormat="1" ht="47.25" x14ac:dyDescent="0.25">
      <c r="A6" s="148" t="s">
        <v>383</v>
      </c>
      <c r="B6" s="150" t="s">
        <v>416</v>
      </c>
      <c r="C6" s="150" t="s">
        <v>413</v>
      </c>
      <c r="D6" s="266" t="s">
        <v>417</v>
      </c>
      <c r="E6" s="148" t="s">
        <v>418</v>
      </c>
    </row>
    <row r="7" spans="1:5" s="56" customFormat="1" ht="63" x14ac:dyDescent="0.25">
      <c r="A7" s="267" t="s">
        <v>419</v>
      </c>
      <c r="B7" s="163" t="s">
        <v>420</v>
      </c>
      <c r="C7" s="148" t="s">
        <v>413</v>
      </c>
      <c r="D7" s="265" t="s">
        <v>421</v>
      </c>
      <c r="E7" s="148" t="s">
        <v>422</v>
      </c>
    </row>
    <row r="8" spans="1:5" s="56" customFormat="1" ht="19.5" customHeight="1" x14ac:dyDescent="0.25">
      <c r="A8" s="233" t="s">
        <v>423</v>
      </c>
      <c r="B8" s="232"/>
      <c r="C8" s="231"/>
      <c r="D8" s="231"/>
      <c r="E8" s="231"/>
    </row>
    <row r="9" spans="1:5" s="56" customFormat="1" ht="77.25" customHeight="1" x14ac:dyDescent="0.25">
      <c r="A9" s="277" t="s">
        <v>424</v>
      </c>
      <c r="B9" s="153">
        <v>44588</v>
      </c>
      <c r="C9" s="148" t="s">
        <v>425</v>
      </c>
      <c r="D9" s="148" t="s">
        <v>427</v>
      </c>
      <c r="E9" s="148" t="s">
        <v>426</v>
      </c>
    </row>
    <row r="10" spans="1:5" s="56" customFormat="1" ht="57" customHeight="1" x14ac:dyDescent="0.25">
      <c r="A10" s="151" t="s">
        <v>431</v>
      </c>
      <c r="B10" s="164">
        <v>44618</v>
      </c>
      <c r="C10" s="155" t="s">
        <v>430</v>
      </c>
      <c r="D10" s="278" t="s">
        <v>429</v>
      </c>
      <c r="E10" s="155" t="s">
        <v>428</v>
      </c>
    </row>
    <row r="11" spans="1:5" s="56" customFormat="1" ht="60" x14ac:dyDescent="0.25">
      <c r="A11" s="151" t="s">
        <v>432</v>
      </c>
      <c r="B11" s="153">
        <v>44625</v>
      </c>
      <c r="C11" s="67" t="s">
        <v>433</v>
      </c>
      <c r="D11" s="269" t="s">
        <v>434</v>
      </c>
      <c r="E11" s="155" t="s">
        <v>426</v>
      </c>
    </row>
    <row r="12" spans="1:5" s="56" customFormat="1" ht="50.25" customHeight="1" x14ac:dyDescent="0.25">
      <c r="A12" s="151" t="s">
        <v>435</v>
      </c>
      <c r="B12" s="153" t="s">
        <v>436</v>
      </c>
      <c r="C12" s="148" t="s">
        <v>437</v>
      </c>
      <c r="D12" s="265" t="s">
        <v>314</v>
      </c>
      <c r="E12" s="148" t="s">
        <v>438</v>
      </c>
    </row>
    <row r="13" spans="1:5" s="56" customFormat="1" ht="47.25" x14ac:dyDescent="0.25">
      <c r="A13" s="155" t="s">
        <v>443</v>
      </c>
      <c r="B13" s="164" t="s">
        <v>442</v>
      </c>
      <c r="C13" s="155" t="s">
        <v>441</v>
      </c>
      <c r="D13" s="269" t="s">
        <v>440</v>
      </c>
      <c r="E13" s="155" t="s">
        <v>439</v>
      </c>
    </row>
    <row r="14" spans="1:5" s="56" customFormat="1" ht="47.25" x14ac:dyDescent="0.25">
      <c r="A14" s="155" t="s">
        <v>444</v>
      </c>
      <c r="B14" s="149">
        <v>44689</v>
      </c>
      <c r="C14" s="151" t="s">
        <v>445</v>
      </c>
      <c r="D14" s="278" t="s">
        <v>455</v>
      </c>
      <c r="E14" s="155" t="s">
        <v>447</v>
      </c>
    </row>
    <row r="15" spans="1:5" s="56" customFormat="1" ht="63" x14ac:dyDescent="0.25">
      <c r="A15" s="155" t="s">
        <v>452</v>
      </c>
      <c r="B15" s="164" t="s">
        <v>451</v>
      </c>
      <c r="C15" s="155" t="s">
        <v>450</v>
      </c>
      <c r="D15" s="269" t="s">
        <v>449</v>
      </c>
      <c r="E15" s="163" t="s">
        <v>448</v>
      </c>
    </row>
    <row r="16" spans="1:5" s="280" customFormat="1" ht="47.25" x14ac:dyDescent="0.25">
      <c r="A16" s="155" t="s">
        <v>453</v>
      </c>
      <c r="B16" s="271">
        <v>44842</v>
      </c>
      <c r="C16" s="151" t="s">
        <v>454</v>
      </c>
      <c r="D16" s="279" t="s">
        <v>353</v>
      </c>
      <c r="E16" s="272" t="s">
        <v>456</v>
      </c>
    </row>
    <row r="17" spans="1:5" ht="18.75" x14ac:dyDescent="0.25">
      <c r="A17" s="274" t="s">
        <v>212</v>
      </c>
      <c r="B17" s="275"/>
      <c r="C17" s="274"/>
      <c r="D17" s="274"/>
      <c r="E17" s="276"/>
    </row>
    <row r="18" spans="1:5" ht="76.5" customHeight="1" x14ac:dyDescent="0.25">
      <c r="A18" s="148" t="s">
        <v>303</v>
      </c>
      <c r="B18" s="165">
        <v>44584</v>
      </c>
      <c r="C18" s="250" t="s">
        <v>319</v>
      </c>
      <c r="D18" s="281" t="s">
        <v>305</v>
      </c>
      <c r="E18" s="166" t="s">
        <v>457</v>
      </c>
    </row>
    <row r="19" spans="1:5" ht="83.25" customHeight="1" x14ac:dyDescent="0.25">
      <c r="A19" s="264" t="s">
        <v>458</v>
      </c>
      <c r="B19" s="150" t="s">
        <v>459</v>
      </c>
      <c r="C19" s="148" t="s">
        <v>320</v>
      </c>
      <c r="D19" s="265" t="s">
        <v>460</v>
      </c>
      <c r="E19" s="148" t="s">
        <v>461</v>
      </c>
    </row>
    <row r="20" spans="1:5" ht="85.5" customHeight="1" x14ac:dyDescent="0.25">
      <c r="A20" s="148" t="s">
        <v>464</v>
      </c>
      <c r="B20" s="150">
        <v>44591</v>
      </c>
      <c r="C20" s="148" t="s">
        <v>320</v>
      </c>
      <c r="D20" s="148" t="s">
        <v>463</v>
      </c>
      <c r="E20" s="148" t="s">
        <v>462</v>
      </c>
    </row>
    <row r="21" spans="1:5" ht="63" x14ac:dyDescent="0.25">
      <c r="A21" s="148" t="s">
        <v>465</v>
      </c>
      <c r="B21" s="150">
        <v>44591</v>
      </c>
      <c r="C21" s="148" t="s">
        <v>466</v>
      </c>
      <c r="D21" s="282" t="s">
        <v>467</v>
      </c>
      <c r="E21" s="148" t="s">
        <v>468</v>
      </c>
    </row>
    <row r="22" spans="1:5" ht="78.75" x14ac:dyDescent="0.25">
      <c r="A22" s="148" t="s">
        <v>307</v>
      </c>
      <c r="B22" s="154" t="s">
        <v>469</v>
      </c>
      <c r="C22" s="154" t="s">
        <v>320</v>
      </c>
      <c r="D22" s="265" t="s">
        <v>470</v>
      </c>
      <c r="E22" s="148" t="s">
        <v>438</v>
      </c>
    </row>
    <row r="23" spans="1:5" ht="47.25" customHeight="1" x14ac:dyDescent="0.25">
      <c r="A23" s="264" t="s">
        <v>473</v>
      </c>
      <c r="B23" s="149">
        <v>44612</v>
      </c>
      <c r="C23" s="250" t="s">
        <v>466</v>
      </c>
      <c r="D23" s="270" t="s">
        <v>471</v>
      </c>
      <c r="E23" s="148" t="s">
        <v>472</v>
      </c>
    </row>
    <row r="24" spans="1:5" ht="47.25" x14ac:dyDescent="0.25">
      <c r="A24" s="264" t="s">
        <v>339</v>
      </c>
      <c r="B24" s="153">
        <v>44619</v>
      </c>
      <c r="C24" s="250" t="s">
        <v>474</v>
      </c>
      <c r="D24" s="265" t="s">
        <v>340</v>
      </c>
      <c r="E24" s="148" t="s">
        <v>475</v>
      </c>
    </row>
    <row r="25" spans="1:5" ht="47.25" x14ac:dyDescent="0.25">
      <c r="A25" s="148" t="s">
        <v>478</v>
      </c>
      <c r="B25" s="148" t="s">
        <v>479</v>
      </c>
      <c r="C25" s="250" t="s">
        <v>480</v>
      </c>
      <c r="D25" s="270" t="s">
        <v>477</v>
      </c>
      <c r="E25" s="148" t="s">
        <v>476</v>
      </c>
    </row>
    <row r="26" spans="1:5" ht="63.75" customHeight="1" x14ac:dyDescent="0.25">
      <c r="A26" s="264" t="s">
        <v>481</v>
      </c>
      <c r="B26" s="150">
        <v>44626</v>
      </c>
      <c r="C26" s="250" t="s">
        <v>483</v>
      </c>
      <c r="D26" s="265" t="s">
        <v>482</v>
      </c>
      <c r="E26" s="148" t="s">
        <v>484</v>
      </c>
    </row>
    <row r="27" spans="1:5" ht="55.5" customHeight="1" x14ac:dyDescent="0.25">
      <c r="A27" s="148" t="s">
        <v>487</v>
      </c>
      <c r="B27" s="150">
        <v>44626</v>
      </c>
      <c r="C27" s="250" t="s">
        <v>486</v>
      </c>
      <c r="D27" s="265" t="s">
        <v>342</v>
      </c>
      <c r="E27" s="148" t="s">
        <v>485</v>
      </c>
    </row>
    <row r="28" spans="1:5" ht="47.25" customHeight="1" x14ac:dyDescent="0.25">
      <c r="A28" s="148" t="s">
        <v>488</v>
      </c>
      <c r="B28" s="150">
        <v>44633</v>
      </c>
      <c r="C28" s="250" t="s">
        <v>489</v>
      </c>
      <c r="D28" s="265" t="s">
        <v>490</v>
      </c>
      <c r="E28" s="148" t="s">
        <v>491</v>
      </c>
    </row>
    <row r="29" spans="1:5" ht="51.75" customHeight="1" x14ac:dyDescent="0.25">
      <c r="A29" s="148" t="s">
        <v>493</v>
      </c>
      <c r="B29" s="150">
        <v>44640</v>
      </c>
      <c r="C29" s="148" t="s">
        <v>310</v>
      </c>
      <c r="D29" s="265" t="s">
        <v>311</v>
      </c>
      <c r="E29" s="148" t="s">
        <v>492</v>
      </c>
    </row>
    <row r="30" spans="1:5" ht="79.5" customHeight="1" x14ac:dyDescent="0.25">
      <c r="A30" s="250" t="s">
        <v>494</v>
      </c>
      <c r="B30" s="150">
        <v>44647</v>
      </c>
      <c r="C30" s="148" t="s">
        <v>486</v>
      </c>
      <c r="D30" s="265" t="s">
        <v>345</v>
      </c>
      <c r="E30" s="148" t="s">
        <v>495</v>
      </c>
    </row>
    <row r="31" spans="1:5" ht="36.75" customHeight="1" x14ac:dyDescent="0.25">
      <c r="A31" s="148" t="s">
        <v>498</v>
      </c>
      <c r="B31" s="150">
        <v>44668</v>
      </c>
      <c r="C31" s="148" t="s">
        <v>497</v>
      </c>
      <c r="D31" s="265" t="s">
        <v>347</v>
      </c>
      <c r="E31" s="148" t="s">
        <v>496</v>
      </c>
    </row>
    <row r="32" spans="1:5" ht="52.5" customHeight="1" x14ac:dyDescent="0.25">
      <c r="A32" s="148" t="s">
        <v>499</v>
      </c>
      <c r="B32" s="148" t="s">
        <v>500</v>
      </c>
      <c r="C32" s="148" t="s">
        <v>321</v>
      </c>
      <c r="D32" s="265" t="s">
        <v>314</v>
      </c>
      <c r="E32" s="249" t="s">
        <v>501</v>
      </c>
    </row>
    <row r="33" spans="1:7" ht="63.75" customHeight="1" x14ac:dyDescent="0.25">
      <c r="A33" s="148" t="s">
        <v>315</v>
      </c>
      <c r="B33" s="150">
        <v>44696</v>
      </c>
      <c r="C33" s="148" t="s">
        <v>504</v>
      </c>
      <c r="D33" s="268" t="s">
        <v>503</v>
      </c>
      <c r="E33" s="148" t="s">
        <v>502</v>
      </c>
    </row>
    <row r="34" spans="1:7" ht="50.25" customHeight="1" x14ac:dyDescent="0.25">
      <c r="A34" s="148" t="s">
        <v>505</v>
      </c>
      <c r="B34" s="150">
        <v>44709</v>
      </c>
      <c r="C34" s="148" t="s">
        <v>466</v>
      </c>
      <c r="D34" s="148" t="s">
        <v>506</v>
      </c>
      <c r="E34" s="148" t="s">
        <v>507</v>
      </c>
    </row>
    <row r="35" spans="1:7" ht="65.25" customHeight="1" x14ac:dyDescent="0.25">
      <c r="A35" s="148" t="s">
        <v>510</v>
      </c>
      <c r="B35" s="150" t="s">
        <v>451</v>
      </c>
      <c r="C35" s="148" t="s">
        <v>509</v>
      </c>
      <c r="D35" s="265" t="s">
        <v>508</v>
      </c>
      <c r="E35" s="263" t="s">
        <v>446</v>
      </c>
    </row>
    <row r="36" spans="1:7" ht="50.25" customHeight="1" x14ac:dyDescent="0.25">
      <c r="A36" s="148" t="s">
        <v>511</v>
      </c>
      <c r="B36" s="150">
        <v>44714</v>
      </c>
      <c r="C36" s="148" t="s">
        <v>512</v>
      </c>
      <c r="D36" s="265" t="s">
        <v>513</v>
      </c>
      <c r="E36" s="148" t="s">
        <v>514</v>
      </c>
    </row>
    <row r="37" spans="1:7" ht="49.5" customHeight="1" x14ac:dyDescent="0.25">
      <c r="A37" s="148" t="s">
        <v>517</v>
      </c>
      <c r="B37" s="150">
        <v>44850</v>
      </c>
      <c r="C37" s="148" t="s">
        <v>516</v>
      </c>
      <c r="D37" s="265" t="s">
        <v>318</v>
      </c>
      <c r="E37" s="148" t="s">
        <v>515</v>
      </c>
    </row>
    <row r="38" spans="1:7" ht="53.25" customHeight="1" x14ac:dyDescent="0.25">
      <c r="A38" s="148" t="s">
        <v>518</v>
      </c>
      <c r="B38" s="148" t="s">
        <v>519</v>
      </c>
      <c r="C38" s="148" t="s">
        <v>545</v>
      </c>
      <c r="D38" s="265" t="s">
        <v>543</v>
      </c>
      <c r="E38" s="148" t="s">
        <v>544</v>
      </c>
    </row>
    <row r="39" spans="1:7" s="283" customFormat="1" ht="54" customHeight="1" x14ac:dyDescent="0.25">
      <c r="A39" s="148" t="s">
        <v>352</v>
      </c>
      <c r="B39" s="150">
        <v>44842</v>
      </c>
      <c r="C39" s="148" t="s">
        <v>466</v>
      </c>
      <c r="D39" s="265" t="s">
        <v>520</v>
      </c>
      <c r="E39" s="148" t="s">
        <v>525</v>
      </c>
      <c r="G39" s="284" t="s">
        <v>524</v>
      </c>
    </row>
    <row r="40" spans="1:7" ht="18.75" customHeight="1" x14ac:dyDescent="0.25">
      <c r="A40" s="128" t="s">
        <v>211</v>
      </c>
      <c r="B40" s="139"/>
      <c r="C40" s="128"/>
      <c r="D40" s="128"/>
      <c r="E40" s="129"/>
    </row>
    <row r="41" spans="1:7" ht="48" customHeight="1" x14ac:dyDescent="0.25">
      <c r="A41" s="148" t="s">
        <v>325</v>
      </c>
      <c r="B41" s="150" t="s">
        <v>521</v>
      </c>
      <c r="C41" s="148" t="s">
        <v>327</v>
      </c>
      <c r="D41" s="265" t="s">
        <v>522</v>
      </c>
      <c r="E41" s="148" t="s">
        <v>523</v>
      </c>
    </row>
    <row r="42" spans="1:7" ht="64.5" customHeight="1" x14ac:dyDescent="0.25">
      <c r="A42" s="148" t="s">
        <v>529</v>
      </c>
      <c r="B42" s="148" t="s">
        <v>528</v>
      </c>
      <c r="C42" s="148" t="s">
        <v>527</v>
      </c>
      <c r="D42" s="265" t="s">
        <v>526</v>
      </c>
      <c r="E42" s="148" t="s">
        <v>507</v>
      </c>
    </row>
    <row r="43" spans="1:7" ht="63.75" customHeight="1" x14ac:dyDescent="0.25">
      <c r="A43" s="148" t="s">
        <v>530</v>
      </c>
      <c r="B43" s="150">
        <v>44667</v>
      </c>
      <c r="C43" s="148" t="s">
        <v>531</v>
      </c>
      <c r="D43" s="265" t="s">
        <v>532</v>
      </c>
      <c r="E43" s="148" t="s">
        <v>533</v>
      </c>
    </row>
    <row r="44" spans="1:7" ht="51.75" customHeight="1" x14ac:dyDescent="0.25">
      <c r="A44" s="148" t="s">
        <v>328</v>
      </c>
      <c r="B44" s="150" t="s">
        <v>535</v>
      </c>
      <c r="C44" s="148" t="s">
        <v>330</v>
      </c>
      <c r="D44" s="265" t="s">
        <v>534</v>
      </c>
      <c r="E44" s="148" t="s">
        <v>495</v>
      </c>
    </row>
    <row r="45" spans="1:7" ht="51.75" customHeight="1" x14ac:dyDescent="0.25">
      <c r="A45" s="148" t="s">
        <v>536</v>
      </c>
      <c r="B45" s="148" t="s">
        <v>538</v>
      </c>
      <c r="C45" s="148" t="s">
        <v>537</v>
      </c>
      <c r="D45" s="265" t="s">
        <v>539</v>
      </c>
      <c r="E45" s="155" t="s">
        <v>495</v>
      </c>
    </row>
    <row r="46" spans="1:7" ht="43.5" customHeight="1" x14ac:dyDescent="0.25">
      <c r="A46" s="148" t="s">
        <v>541</v>
      </c>
      <c r="B46" s="150" t="s">
        <v>542</v>
      </c>
      <c r="C46" s="148" t="s">
        <v>334</v>
      </c>
      <c r="D46" s="265" t="s">
        <v>335</v>
      </c>
      <c r="E46" s="148" t="s">
        <v>540</v>
      </c>
    </row>
    <row r="47" spans="1:7" ht="18.75" x14ac:dyDescent="0.25">
      <c r="A47" s="128" t="s">
        <v>208</v>
      </c>
      <c r="B47" s="139"/>
      <c r="C47" s="128"/>
      <c r="D47" s="128"/>
      <c r="E47" s="129"/>
    </row>
    <row r="49" spans="1:5" ht="18.75" x14ac:dyDescent="0.25">
      <c r="A49" s="128" t="s">
        <v>213</v>
      </c>
      <c r="B49" s="139"/>
      <c r="C49" s="128"/>
      <c r="D49" s="128"/>
      <c r="E49" s="129"/>
    </row>
    <row r="50" spans="1:5" s="273" customFormat="1" ht="60.75" customHeight="1" x14ac:dyDescent="0.25">
      <c r="A50" s="155" t="s">
        <v>546</v>
      </c>
      <c r="B50" s="272" t="s">
        <v>548</v>
      </c>
      <c r="C50" s="155" t="s">
        <v>549</v>
      </c>
      <c r="D50" s="285" t="s">
        <v>547</v>
      </c>
      <c r="E50" s="155" t="s">
        <v>544</v>
      </c>
    </row>
    <row r="51" spans="1:5" ht="36" customHeight="1" x14ac:dyDescent="0.25">
      <c r="A51" s="148" t="s">
        <v>373</v>
      </c>
      <c r="B51" s="150" t="s">
        <v>551</v>
      </c>
      <c r="C51" s="148" t="s">
        <v>550</v>
      </c>
      <c r="D51" s="264" t="s">
        <v>375</v>
      </c>
      <c r="E51" s="148" t="s">
        <v>426</v>
      </c>
    </row>
    <row r="52" spans="1:5" ht="63" customHeight="1" x14ac:dyDescent="0.25">
      <c r="A52" s="148" t="s">
        <v>555</v>
      </c>
      <c r="B52" s="150">
        <v>44592</v>
      </c>
      <c r="C52" s="148" t="s">
        <v>554</v>
      </c>
      <c r="D52" s="265" t="s">
        <v>553</v>
      </c>
      <c r="E52" s="148" t="s">
        <v>552</v>
      </c>
    </row>
    <row r="53" spans="1:5" ht="72.75" customHeight="1" x14ac:dyDescent="0.25">
      <c r="A53" s="148" t="s">
        <v>556</v>
      </c>
      <c r="B53" s="148" t="s">
        <v>548</v>
      </c>
      <c r="C53" s="148" t="s">
        <v>549</v>
      </c>
      <c r="D53" s="265" t="s">
        <v>557</v>
      </c>
      <c r="E53" s="148" t="s">
        <v>544</v>
      </c>
    </row>
    <row r="54" spans="1:5" ht="75" x14ac:dyDescent="0.25">
      <c r="A54" s="148" t="s">
        <v>561</v>
      </c>
      <c r="B54" s="150" t="s">
        <v>562</v>
      </c>
      <c r="C54" s="148" t="s">
        <v>560</v>
      </c>
      <c r="D54" s="265" t="s">
        <v>559</v>
      </c>
      <c r="E54" s="148" t="s">
        <v>558</v>
      </c>
    </row>
    <row r="55" spans="1:5" ht="150" x14ac:dyDescent="0.25">
      <c r="A55" s="148" t="s">
        <v>563</v>
      </c>
      <c r="B55" s="157" t="s">
        <v>365</v>
      </c>
      <c r="C55" s="148" t="s">
        <v>549</v>
      </c>
      <c r="D55" s="265" t="s">
        <v>366</v>
      </c>
      <c r="E55" s="148" t="s">
        <v>564</v>
      </c>
    </row>
    <row r="56" spans="1:5" ht="52.5" customHeight="1" x14ac:dyDescent="0.25">
      <c r="A56" s="148" t="s">
        <v>568</v>
      </c>
      <c r="B56" s="150">
        <v>44674</v>
      </c>
      <c r="C56" s="148" t="s">
        <v>567</v>
      </c>
      <c r="D56" s="265" t="s">
        <v>566</v>
      </c>
      <c r="E56" s="148" t="s">
        <v>565</v>
      </c>
    </row>
    <row r="57" spans="1:5" ht="64.5" customHeight="1" x14ac:dyDescent="0.25">
      <c r="A57" s="148" t="s">
        <v>569</v>
      </c>
      <c r="B57" s="150" t="s">
        <v>570</v>
      </c>
      <c r="C57" s="148" t="s">
        <v>571</v>
      </c>
      <c r="D57" s="265" t="s">
        <v>572</v>
      </c>
      <c r="E57" s="148" t="s">
        <v>573</v>
      </c>
    </row>
    <row r="58" spans="1:5" ht="66.75" customHeight="1" x14ac:dyDescent="0.25">
      <c r="A58" s="148" t="s">
        <v>576</v>
      </c>
      <c r="B58" s="150">
        <v>44696</v>
      </c>
      <c r="C58" s="148" t="s">
        <v>575</v>
      </c>
      <c r="D58" s="265" t="s">
        <v>574</v>
      </c>
      <c r="E58" s="156" t="s">
        <v>446</v>
      </c>
    </row>
    <row r="59" spans="1:5" ht="81" customHeight="1" x14ac:dyDescent="0.25">
      <c r="A59" s="148" t="s">
        <v>577</v>
      </c>
      <c r="B59" s="150">
        <v>44780</v>
      </c>
      <c r="C59" s="148" t="s">
        <v>578</v>
      </c>
      <c r="D59" s="265" t="s">
        <v>579</v>
      </c>
      <c r="E59" s="148" t="s">
        <v>544</v>
      </c>
    </row>
    <row r="60" spans="1:5" ht="18.75" x14ac:dyDescent="0.25">
      <c r="A60" s="128" t="s">
        <v>209</v>
      </c>
      <c r="B60" s="139"/>
      <c r="C60" s="128"/>
      <c r="D60" s="128"/>
      <c r="E60" s="129"/>
    </row>
    <row r="61" spans="1:5" ht="51" customHeight="1" x14ac:dyDescent="0.25">
      <c r="A61" s="148" t="s">
        <v>580</v>
      </c>
      <c r="B61" s="150" t="s">
        <v>548</v>
      </c>
      <c r="C61" s="148" t="s">
        <v>549</v>
      </c>
      <c r="D61" s="265" t="s">
        <v>581</v>
      </c>
      <c r="E61" s="148" t="s">
        <v>582</v>
      </c>
    </row>
    <row r="62" spans="1:5" ht="63" customHeight="1" x14ac:dyDescent="0.25">
      <c r="A62" s="148" t="s">
        <v>586</v>
      </c>
      <c r="B62" s="148" t="s">
        <v>585</v>
      </c>
      <c r="C62" s="148" t="s">
        <v>549</v>
      </c>
      <c r="D62" s="265" t="s">
        <v>584</v>
      </c>
      <c r="E62" s="148" t="s">
        <v>583</v>
      </c>
    </row>
    <row r="63" spans="1:5" ht="62.25" customHeight="1" x14ac:dyDescent="0.25">
      <c r="A63" s="151" t="s">
        <v>588</v>
      </c>
      <c r="B63" s="151" t="s">
        <v>589</v>
      </c>
      <c r="C63" s="151" t="s">
        <v>549</v>
      </c>
      <c r="D63" s="278" t="s">
        <v>587</v>
      </c>
      <c r="E63" s="151" t="s">
        <v>544</v>
      </c>
    </row>
    <row r="64" spans="1:5" ht="74.25" customHeight="1" x14ac:dyDescent="0.25">
      <c r="A64" s="151" t="s">
        <v>590</v>
      </c>
      <c r="B64" s="151" t="s">
        <v>594</v>
      </c>
      <c r="C64" s="151" t="s">
        <v>593</v>
      </c>
      <c r="D64" s="278" t="s">
        <v>592</v>
      </c>
      <c r="E64" s="151" t="s">
        <v>591</v>
      </c>
    </row>
    <row r="65" spans="1:5" ht="17.25" customHeight="1" x14ac:dyDescent="0.25">
      <c r="A65" s="151"/>
      <c r="B65" s="151"/>
      <c r="C65" s="151"/>
      <c r="D65" s="151"/>
      <c r="E65" s="151"/>
    </row>
    <row r="66" spans="1:5" ht="16.5" customHeight="1" x14ac:dyDescent="0.25">
      <c r="A66" s="151"/>
      <c r="B66" s="151"/>
      <c r="C66" s="151"/>
      <c r="D66" s="151"/>
      <c r="E66" s="151"/>
    </row>
    <row r="67" spans="1:5" ht="17.25" customHeight="1" x14ac:dyDescent="0.25">
      <c r="A67" s="151"/>
      <c r="B67" s="150"/>
      <c r="C67" s="151"/>
      <c r="D67" s="151"/>
      <c r="E67" s="151"/>
    </row>
    <row r="68" spans="1:5" ht="19.5" customHeight="1" x14ac:dyDescent="0.25">
      <c r="A68" s="148"/>
      <c r="B68" s="148"/>
      <c r="C68" s="155"/>
      <c r="D68" s="155"/>
      <c r="E68" s="155"/>
    </row>
    <row r="69" spans="1:5" ht="15" customHeight="1" x14ac:dyDescent="0.25">
      <c r="A69" s="151"/>
      <c r="B69" s="151"/>
      <c r="C69" s="151"/>
      <c r="D69" s="151"/>
      <c r="E69" s="151"/>
    </row>
    <row r="70" spans="1:5" ht="15" customHeight="1" x14ac:dyDescent="0.25">
      <c r="A70" s="148"/>
      <c r="B70" s="150"/>
      <c r="C70" s="148"/>
      <c r="D70" s="148"/>
      <c r="E70" s="148"/>
    </row>
    <row r="71" spans="1:5" ht="18" customHeight="1" x14ac:dyDescent="0.25">
      <c r="A71" s="163"/>
      <c r="B71" s="151"/>
      <c r="C71" s="151"/>
      <c r="D71" s="151"/>
      <c r="E71" s="151"/>
    </row>
    <row r="72" spans="1:5" ht="15" customHeight="1" x14ac:dyDescent="0.25">
      <c r="A72" s="148"/>
      <c r="B72" s="150"/>
      <c r="C72" s="148"/>
      <c r="D72" s="148"/>
      <c r="E72" s="148"/>
    </row>
    <row r="73" spans="1:5" ht="17.25" customHeight="1" x14ac:dyDescent="0.25">
      <c r="A73" s="151"/>
      <c r="B73" s="151"/>
      <c r="C73" s="151"/>
      <c r="D73" s="151"/>
      <c r="E73" s="151"/>
    </row>
    <row r="74" spans="1:5" ht="14.25" customHeight="1" x14ac:dyDescent="0.25">
      <c r="A74" s="151"/>
      <c r="B74" s="162"/>
      <c r="C74" s="151"/>
      <c r="D74" s="151"/>
      <c r="E74" s="151"/>
    </row>
    <row r="75" spans="1:5" ht="16.5" customHeight="1" x14ac:dyDescent="0.25">
      <c r="A75" s="151"/>
      <c r="B75" s="151"/>
      <c r="C75" s="151"/>
      <c r="D75" s="151"/>
      <c r="E75" s="151"/>
    </row>
    <row r="76" spans="1:5" ht="17.25" customHeight="1" x14ac:dyDescent="0.25">
      <c r="A76" s="148"/>
      <c r="B76" s="150"/>
      <c r="C76" s="148"/>
      <c r="D76" s="148"/>
      <c r="E76" s="148"/>
    </row>
    <row r="77" spans="1:5" ht="17.25" customHeight="1" x14ac:dyDescent="0.25">
      <c r="A77" s="148"/>
      <c r="B77" s="150"/>
      <c r="C77" s="148"/>
      <c r="D77" s="148"/>
      <c r="E77" s="148"/>
    </row>
    <row r="78" spans="1:5" ht="14.25" customHeight="1" x14ac:dyDescent="0.25">
      <c r="A78" s="148"/>
      <c r="B78" s="150"/>
      <c r="C78" s="148"/>
      <c r="D78" s="148"/>
      <c r="E78" s="148"/>
    </row>
  </sheetData>
  <sheetProtection sort="0" autoFilter="0" pivotTables="0"/>
  <mergeCells count="1">
    <mergeCell ref="A1:E1"/>
  </mergeCells>
  <hyperlinks>
    <hyperlink ref="D5" r:id="rId1"/>
    <hyperlink ref="D6" r:id="rId2"/>
    <hyperlink ref="D7" r:id="rId3"/>
    <hyperlink ref="D10" r:id="rId4"/>
    <hyperlink ref="D11" r:id="rId5"/>
    <hyperlink ref="D12" r:id="rId6"/>
    <hyperlink ref="D13" r:id="rId7"/>
    <hyperlink ref="D15" r:id="rId8"/>
    <hyperlink ref="D16" r:id="rId9"/>
    <hyperlink ref="D14" r:id="rId10"/>
    <hyperlink ref="D18" r:id="rId11"/>
    <hyperlink ref="D19" r:id="rId12"/>
    <hyperlink ref="D22" r:id="rId13"/>
    <hyperlink ref="D24" r:id="rId14"/>
    <hyperlink ref="D26" r:id="rId15"/>
    <hyperlink ref="D27" r:id="rId16"/>
    <hyperlink ref="D28" r:id="rId17"/>
    <hyperlink ref="D29" r:id="rId18"/>
    <hyperlink ref="D30" r:id="rId19"/>
    <hyperlink ref="D31" r:id="rId20"/>
    <hyperlink ref="D32" r:id="rId21"/>
    <hyperlink ref="D33" r:id="rId22"/>
    <hyperlink ref="D35" r:id="rId23"/>
    <hyperlink ref="D36" r:id="rId24"/>
    <hyperlink ref="D37" r:id="rId25"/>
    <hyperlink ref="D39" r:id="rId26"/>
    <hyperlink ref="D41" r:id="rId27"/>
    <hyperlink ref="D42" r:id="rId28"/>
    <hyperlink ref="D43" r:id="rId29"/>
    <hyperlink ref="D44" r:id="rId30"/>
    <hyperlink ref="D45" r:id="rId31"/>
    <hyperlink ref="D46" r:id="rId32"/>
    <hyperlink ref="D38" r:id="rId33"/>
    <hyperlink ref="D50" r:id="rId34"/>
    <hyperlink ref="D52" r:id="rId35"/>
    <hyperlink ref="D53" r:id="rId36"/>
    <hyperlink ref="D54" r:id="rId37"/>
    <hyperlink ref="D55" r:id="rId38"/>
    <hyperlink ref="D56" r:id="rId39"/>
    <hyperlink ref="D57" r:id="rId40"/>
    <hyperlink ref="D58" r:id="rId41"/>
    <hyperlink ref="D59" r:id="rId42"/>
    <hyperlink ref="D61" r:id="rId43"/>
    <hyperlink ref="D62" r:id="rId44"/>
    <hyperlink ref="D63" r:id="rId45"/>
    <hyperlink ref="D64" r:id="rId46"/>
  </hyperlinks>
  <pageMargins left="0.7" right="0.7" top="0.75" bottom="0.75" header="0.3" footer="0.3"/>
  <pageSetup paperSize="9" orientation="landscape" r:id="rId4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80" zoomScaleNormal="100" zoomScaleSheetLayoutView="80" workbookViewId="0">
      <selection activeCell="A6" sqref="A6:F12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74" t="s">
        <v>149</v>
      </c>
      <c r="B1" s="374"/>
      <c r="C1" s="374"/>
      <c r="D1" s="238"/>
      <c r="E1" s="180"/>
      <c r="F1" s="180"/>
    </row>
    <row r="2" spans="1:6" ht="18.75" x14ac:dyDescent="0.25">
      <c r="A2" s="359" t="s">
        <v>150</v>
      </c>
      <c r="B2" s="359"/>
      <c r="C2" s="359"/>
      <c r="D2" s="235"/>
      <c r="E2" s="172"/>
      <c r="F2" s="172"/>
    </row>
    <row r="3" spans="1:6" ht="75.75" customHeight="1" x14ac:dyDescent="0.25">
      <c r="A3" s="174" t="s">
        <v>151</v>
      </c>
      <c r="B3" s="179" t="s">
        <v>216</v>
      </c>
      <c r="C3" s="177" t="s">
        <v>248</v>
      </c>
      <c r="D3" s="360" t="s">
        <v>247</v>
      </c>
      <c r="E3" s="361"/>
      <c r="F3" s="174" t="s">
        <v>249</v>
      </c>
    </row>
    <row r="4" spans="1:6" ht="22.5" customHeight="1" x14ac:dyDescent="0.25">
      <c r="A4" s="234"/>
      <c r="B4" s="237"/>
      <c r="C4" s="236"/>
      <c r="D4" s="234" t="s">
        <v>245</v>
      </c>
      <c r="E4" s="234" t="s">
        <v>246</v>
      </c>
      <c r="F4" s="234"/>
    </row>
    <row r="5" spans="1:6" ht="18.75" x14ac:dyDescent="0.3">
      <c r="A5" s="68" t="s">
        <v>152</v>
      </c>
      <c r="B5" s="71"/>
      <c r="C5" s="140"/>
      <c r="D5" s="72"/>
      <c r="E5" s="72"/>
      <c r="F5" s="72"/>
    </row>
    <row r="6" spans="1:6" ht="18.75" x14ac:dyDescent="0.25">
      <c r="A6" s="66" t="s">
        <v>153</v>
      </c>
      <c r="B6" s="286" t="s">
        <v>595</v>
      </c>
      <c r="C6" s="405"/>
      <c r="D6" s="406">
        <v>26</v>
      </c>
      <c r="E6" s="406">
        <v>9200</v>
      </c>
      <c r="F6" s="406">
        <v>4661</v>
      </c>
    </row>
    <row r="7" spans="1:6" ht="37.5" x14ac:dyDescent="0.25">
      <c r="A7" s="30" t="s">
        <v>154</v>
      </c>
      <c r="B7" s="286" t="s">
        <v>596</v>
      </c>
      <c r="C7" s="96"/>
      <c r="D7" s="97"/>
      <c r="E7" s="97"/>
      <c r="F7" s="97"/>
    </row>
    <row r="8" spans="1:6" ht="18.75" x14ac:dyDescent="0.25">
      <c r="A8" s="30" t="s">
        <v>243</v>
      </c>
      <c r="B8" s="97"/>
      <c r="C8" s="96"/>
      <c r="D8" s="97"/>
      <c r="E8" s="97"/>
      <c r="F8" s="97"/>
    </row>
    <row r="9" spans="1:6" ht="18.75" x14ac:dyDescent="0.25">
      <c r="A9" s="30" t="s">
        <v>244</v>
      </c>
      <c r="B9" s="110" t="s">
        <v>597</v>
      </c>
      <c r="C9" s="182">
        <v>3191</v>
      </c>
      <c r="D9" s="97">
        <v>51</v>
      </c>
      <c r="E9" s="97">
        <v>70090</v>
      </c>
      <c r="F9" s="183">
        <v>4520</v>
      </c>
    </row>
    <row r="10" spans="1:6" ht="18.75" x14ac:dyDescent="0.25">
      <c r="A10" s="66" t="s">
        <v>275</v>
      </c>
      <c r="B10" s="97"/>
      <c r="C10" s="96"/>
      <c r="D10" s="97"/>
      <c r="E10" s="97"/>
      <c r="F10" s="97"/>
    </row>
    <row r="11" spans="1:6" ht="18.75" x14ac:dyDescent="0.25">
      <c r="A11" s="69" t="s">
        <v>274</v>
      </c>
      <c r="B11" s="97"/>
      <c r="C11" s="96"/>
      <c r="D11" s="97"/>
      <c r="E11" s="97"/>
      <c r="F11" s="97"/>
    </row>
    <row r="12" spans="1:6" ht="18.75" x14ac:dyDescent="0.25">
      <c r="A12" s="73" t="s">
        <v>155</v>
      </c>
      <c r="B12" s="97"/>
      <c r="C12" s="96"/>
      <c r="D12" s="97"/>
      <c r="E12" s="97"/>
      <c r="F12" s="97"/>
    </row>
    <row r="13" spans="1:6" ht="18.75" customHeight="1" x14ac:dyDescent="0.3">
      <c r="A13" s="47" t="s">
        <v>156</v>
      </c>
      <c r="B13" s="70" t="s">
        <v>160</v>
      </c>
      <c r="C13" s="141" t="s">
        <v>159</v>
      </c>
      <c r="D13" s="70"/>
      <c r="E13" s="70"/>
      <c r="F13" s="70"/>
    </row>
    <row r="14" spans="1:6" ht="18.75" x14ac:dyDescent="0.25">
      <c r="A14" s="30" t="s">
        <v>157</v>
      </c>
      <c r="B14" s="97"/>
      <c r="C14" s="96"/>
      <c r="D14" s="97"/>
      <c r="E14" s="97"/>
      <c r="F14" s="97"/>
    </row>
    <row r="15" spans="1:6" ht="18.75" x14ac:dyDescent="0.25">
      <c r="A15" s="30" t="s">
        <v>158</v>
      </c>
      <c r="B15" s="97"/>
      <c r="C15" s="96"/>
      <c r="D15" s="97"/>
      <c r="E15" s="97"/>
      <c r="F15" s="97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6" r:id="rId1"/>
    <hyperlink ref="B7" r:id="rId2"/>
    <hyperlink ref="B9" r:id="rId3"/>
  </hyperlinks>
  <pageMargins left="0.7" right="0.7" top="0.75" bottom="0.75" header="0.3" footer="0.3"/>
  <pageSetup paperSize="9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3" sqref="B3: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59" t="s">
        <v>161</v>
      </c>
      <c r="B1" s="359"/>
    </row>
    <row r="2" spans="1:2" ht="18.75" x14ac:dyDescent="0.25">
      <c r="A2" s="174" t="s">
        <v>162</v>
      </c>
      <c r="B2" s="174" t="s">
        <v>169</v>
      </c>
    </row>
    <row r="3" spans="1:2" ht="73.5" customHeight="1" x14ac:dyDescent="0.25">
      <c r="A3" s="143" t="s">
        <v>163</v>
      </c>
      <c r="B3" s="147">
        <v>5</v>
      </c>
    </row>
    <row r="4" spans="1:2" ht="101.25" customHeight="1" x14ac:dyDescent="0.25">
      <c r="A4" s="143" t="s">
        <v>164</v>
      </c>
      <c r="B4" s="147">
        <v>119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topLeftCell="B1" zoomScaleNormal="100" zoomScaleSheetLayoutView="100" workbookViewId="0">
      <selection activeCell="D6" sqref="D6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4" t="s">
        <v>165</v>
      </c>
      <c r="B1" s="144"/>
      <c r="C1" s="144"/>
      <c r="D1" s="144"/>
    </row>
    <row r="2" spans="1:4" ht="37.5" customHeight="1" x14ac:dyDescent="0.25">
      <c r="A2" s="174" t="s">
        <v>55</v>
      </c>
      <c r="B2" s="174" t="s">
        <v>166</v>
      </c>
      <c r="C2" s="174" t="s">
        <v>167</v>
      </c>
      <c r="D2" s="174" t="s">
        <v>168</v>
      </c>
    </row>
    <row r="3" spans="1:4" ht="44.25" customHeight="1" x14ac:dyDescent="0.25">
      <c r="A3" s="63">
        <v>1</v>
      </c>
      <c r="B3" s="30" t="s">
        <v>170</v>
      </c>
      <c r="C3" s="74"/>
      <c r="D3" s="21">
        <v>0</v>
      </c>
    </row>
    <row r="4" spans="1:4" ht="59.25" customHeight="1" x14ac:dyDescent="0.25">
      <c r="A4" s="63">
        <v>2</v>
      </c>
      <c r="B4" s="30" t="s">
        <v>171</v>
      </c>
      <c r="C4" s="74"/>
      <c r="D4" s="21">
        <v>0</v>
      </c>
    </row>
    <row r="5" spans="1:4" ht="49.5" customHeight="1" x14ac:dyDescent="0.25">
      <c r="A5" s="63">
        <v>3</v>
      </c>
      <c r="B5" s="30" t="s">
        <v>172</v>
      </c>
      <c r="C5" s="74"/>
      <c r="D5" s="21">
        <v>0</v>
      </c>
    </row>
    <row r="6" spans="1:4" ht="48.75" customHeight="1" x14ac:dyDescent="0.25">
      <c r="A6" s="63">
        <v>4</v>
      </c>
      <c r="B6" s="67" t="s">
        <v>155</v>
      </c>
      <c r="C6" s="74"/>
      <c r="D6" s="21">
        <v>0</v>
      </c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D8" sqref="D8:E8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74" t="s">
        <v>139</v>
      </c>
      <c r="B1" s="374"/>
      <c r="C1" s="374"/>
      <c r="D1" s="374"/>
      <c r="E1" s="374"/>
    </row>
    <row r="2" spans="1:5" ht="39" customHeight="1" x14ac:dyDescent="0.25">
      <c r="A2" s="171" t="s">
        <v>55</v>
      </c>
      <c r="B2" s="171" t="s">
        <v>140</v>
      </c>
      <c r="C2" s="171" t="s">
        <v>141</v>
      </c>
      <c r="D2" s="171" t="s">
        <v>142</v>
      </c>
      <c r="E2" s="171" t="s">
        <v>143</v>
      </c>
    </row>
    <row r="3" spans="1:5" ht="18.75" x14ac:dyDescent="0.25">
      <c r="A3" s="66">
        <v>1</v>
      </c>
      <c r="B3" s="66" t="s">
        <v>144</v>
      </c>
      <c r="C3" s="100">
        <v>0</v>
      </c>
      <c r="D3" s="100">
        <v>0</v>
      </c>
      <c r="E3" s="67"/>
    </row>
    <row r="4" spans="1:5" ht="18.75" x14ac:dyDescent="0.25">
      <c r="A4" s="30">
        <v>2</v>
      </c>
      <c r="B4" s="66" t="s">
        <v>145</v>
      </c>
      <c r="C4" s="100">
        <v>0</v>
      </c>
      <c r="D4" s="100">
        <v>0</v>
      </c>
      <c r="E4" s="67"/>
    </row>
    <row r="5" spans="1:5" ht="18.75" x14ac:dyDescent="0.25">
      <c r="A5" s="66">
        <v>3</v>
      </c>
      <c r="B5" s="66" t="s">
        <v>146</v>
      </c>
      <c r="C5" s="100">
        <v>0</v>
      </c>
      <c r="D5" s="100">
        <v>0</v>
      </c>
      <c r="E5" s="67"/>
    </row>
    <row r="6" spans="1:5" ht="131.25" x14ac:dyDescent="0.25">
      <c r="A6" s="375">
        <v>4</v>
      </c>
      <c r="B6" s="375" t="s">
        <v>147</v>
      </c>
      <c r="C6" s="184">
        <v>0</v>
      </c>
      <c r="D6" s="100">
        <v>2</v>
      </c>
      <c r="E6" s="67" t="s">
        <v>601</v>
      </c>
    </row>
    <row r="7" spans="1:5" ht="18.75" x14ac:dyDescent="0.25">
      <c r="A7" s="376"/>
      <c r="B7" s="376"/>
      <c r="C7" s="184">
        <v>0</v>
      </c>
      <c r="D7" s="100">
        <v>0</v>
      </c>
      <c r="E7" s="67"/>
    </row>
    <row r="8" spans="1:5" ht="112.5" x14ac:dyDescent="0.25">
      <c r="A8" s="30">
        <v>5</v>
      </c>
      <c r="B8" s="66" t="s">
        <v>148</v>
      </c>
      <c r="C8" s="184">
        <v>0</v>
      </c>
      <c r="D8" s="100">
        <v>1</v>
      </c>
      <c r="E8" s="67" t="s">
        <v>602</v>
      </c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view="pageBreakPreview" zoomScale="90" zoomScaleNormal="80" zoomScaleSheetLayoutView="90" workbookViewId="0">
      <selection activeCell="A12" sqref="A12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59" t="s">
        <v>115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3" ht="19.5" customHeight="1" x14ac:dyDescent="0.3">
      <c r="A2" s="381" t="s">
        <v>40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</row>
    <row r="3" spans="1:13" ht="18.75" x14ac:dyDescent="0.3">
      <c r="A3" s="355" t="s">
        <v>17</v>
      </c>
      <c r="B3" s="369" t="s">
        <v>11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1:13" ht="19.5" customHeight="1" x14ac:dyDescent="0.25">
      <c r="A4" s="355"/>
      <c r="B4" s="355" t="s">
        <v>12</v>
      </c>
      <c r="C4" s="355" t="s">
        <v>18</v>
      </c>
      <c r="D4" s="355" t="s">
        <v>116</v>
      </c>
      <c r="E4" s="355"/>
      <c r="F4" s="355" t="s">
        <v>13</v>
      </c>
      <c r="G4" s="345" t="s">
        <v>219</v>
      </c>
      <c r="H4" s="355" t="s">
        <v>73</v>
      </c>
      <c r="I4" s="355" t="s">
        <v>77</v>
      </c>
      <c r="J4" s="355" t="s">
        <v>14</v>
      </c>
      <c r="K4" s="355" t="s">
        <v>42</v>
      </c>
      <c r="L4" s="355" t="s">
        <v>15</v>
      </c>
    </row>
    <row r="5" spans="1:13" ht="37.5" customHeight="1" x14ac:dyDescent="0.25">
      <c r="A5" s="355"/>
      <c r="B5" s="355"/>
      <c r="C5" s="355"/>
      <c r="D5" s="174" t="s">
        <v>118</v>
      </c>
      <c r="E5" s="174" t="s">
        <v>117</v>
      </c>
      <c r="F5" s="355"/>
      <c r="G5" s="347"/>
      <c r="H5" s="355"/>
      <c r="I5" s="355"/>
      <c r="J5" s="355"/>
      <c r="K5" s="355"/>
      <c r="L5" s="355"/>
    </row>
    <row r="6" spans="1:13" s="77" customFormat="1" ht="36" customHeight="1" x14ac:dyDescent="0.3">
      <c r="A6" s="176">
        <f>SUM(B6:L6)-A10</f>
        <v>90</v>
      </c>
      <c r="B6" s="102">
        <v>1</v>
      </c>
      <c r="C6" s="102">
        <v>3</v>
      </c>
      <c r="D6" s="102">
        <v>4</v>
      </c>
      <c r="E6" s="102">
        <v>0</v>
      </c>
      <c r="F6" s="102">
        <v>5</v>
      </c>
      <c r="G6" s="102">
        <v>2</v>
      </c>
      <c r="H6" s="102">
        <v>13</v>
      </c>
      <c r="I6" s="102">
        <v>1</v>
      </c>
      <c r="J6" s="102">
        <v>41</v>
      </c>
      <c r="K6" s="102">
        <v>13</v>
      </c>
      <c r="L6" s="102">
        <v>25</v>
      </c>
      <c r="M6" s="89"/>
    </row>
    <row r="7" spans="1:13" ht="18.75" customHeight="1" x14ac:dyDescent="0.3">
      <c r="A7" s="377" t="str">
        <f>IF(A6=B6+C6+D6+E6+F6+G6+H6+I6+J6+K6+L6-A10,"ПРАВИЛЬНО"," НЕПРАВИЛЬНО")</f>
        <v>ПРАВИЛЬНО</v>
      </c>
      <c r="B7" s="378"/>
      <c r="C7" s="379" t="s">
        <v>16</v>
      </c>
      <c r="D7" s="379"/>
      <c r="E7" s="379"/>
      <c r="F7" s="379"/>
      <c r="G7" s="379"/>
      <c r="H7" s="379"/>
      <c r="I7" s="379"/>
      <c r="J7" s="379"/>
      <c r="K7" s="379"/>
      <c r="L7" s="380"/>
      <c r="M7" s="90"/>
    </row>
    <row r="8" spans="1:13" ht="36" customHeight="1" x14ac:dyDescent="0.25">
      <c r="A8" s="103">
        <f>SUM(B8:L8)</f>
        <v>100.00000000000001</v>
      </c>
      <c r="B8" s="103">
        <f>100/A6*(B6-B10)</f>
        <v>1.1111111111111112</v>
      </c>
      <c r="C8" s="103">
        <f>100/A6*(C6-C10)</f>
        <v>3.3333333333333335</v>
      </c>
      <c r="D8" s="103">
        <f>100/A6*(D6-D10)</f>
        <v>4.4444444444444446</v>
      </c>
      <c r="E8" s="103">
        <f>100/A6*(E6-E10)</f>
        <v>0</v>
      </c>
      <c r="F8" s="103">
        <f>100/A6*(F6-F10)</f>
        <v>3.3333333333333335</v>
      </c>
      <c r="G8" s="103">
        <f>100/A6*(G6-G10)</f>
        <v>2.2222222222222223</v>
      </c>
      <c r="H8" s="103">
        <f>100/A6*(H6-H10)</f>
        <v>12.222222222222223</v>
      </c>
      <c r="I8" s="103">
        <f>100/A6*(I6-I10)</f>
        <v>1.1111111111111112</v>
      </c>
      <c r="J8" s="103">
        <f>100/A6*(J6-J10)</f>
        <v>41.111111111111114</v>
      </c>
      <c r="K8" s="103">
        <f>100/A6*(K6-K10)</f>
        <v>10</v>
      </c>
      <c r="L8" s="103">
        <f>100/A6*(L6-L10)</f>
        <v>21.111111111111111</v>
      </c>
      <c r="M8" s="230"/>
    </row>
    <row r="9" spans="1:13" ht="19.5" customHeight="1" x14ac:dyDescent="0.3">
      <c r="A9" s="369" t="s">
        <v>191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90"/>
    </row>
    <row r="10" spans="1:13" s="61" customFormat="1" ht="36" customHeight="1" x14ac:dyDescent="0.25">
      <c r="A10" s="98">
        <f>SUM(B10:L10)</f>
        <v>18</v>
      </c>
      <c r="B10" s="21">
        <v>0</v>
      </c>
      <c r="C10" s="21">
        <v>0</v>
      </c>
      <c r="D10" s="21">
        <v>0</v>
      </c>
      <c r="E10" s="21">
        <v>0</v>
      </c>
      <c r="F10" s="21">
        <v>2</v>
      </c>
      <c r="G10" s="21">
        <v>0</v>
      </c>
      <c r="H10" s="21">
        <v>2</v>
      </c>
      <c r="I10" s="21">
        <v>0</v>
      </c>
      <c r="J10" s="21">
        <v>4</v>
      </c>
      <c r="K10" s="21">
        <v>4</v>
      </c>
      <c r="L10" s="21">
        <v>6</v>
      </c>
    </row>
    <row r="11" spans="1:13" ht="19.5" customHeight="1" x14ac:dyDescent="0.25">
      <c r="A11" s="368" t="s">
        <v>185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</row>
    <row r="12" spans="1:13" s="78" customFormat="1" ht="36" customHeight="1" x14ac:dyDescent="0.3">
      <c r="A12" s="35">
        <f>SUM(B12:L12)</f>
        <v>22</v>
      </c>
      <c r="B12" s="142">
        <v>0</v>
      </c>
      <c r="C12" s="142">
        <v>0</v>
      </c>
      <c r="D12" s="142">
        <v>0</v>
      </c>
      <c r="E12" s="142">
        <v>0</v>
      </c>
      <c r="F12" s="142">
        <v>1</v>
      </c>
      <c r="G12" s="142">
        <v>0</v>
      </c>
      <c r="H12" s="142">
        <v>0</v>
      </c>
      <c r="I12" s="142">
        <v>0</v>
      </c>
      <c r="J12" s="142">
        <v>15</v>
      </c>
      <c r="K12" s="142">
        <v>1</v>
      </c>
      <c r="L12" s="142">
        <v>5</v>
      </c>
    </row>
    <row r="13" spans="1:13" s="78" customFormat="1" ht="18.75" x14ac:dyDescent="0.3"/>
    <row r="14" spans="1:13" s="78" customFormat="1" ht="18.75" x14ac:dyDescent="0.3"/>
    <row r="15" spans="1:13" s="78" customFormat="1" ht="18.75" x14ac:dyDescent="0.3"/>
    <row r="16" spans="1:13" s="78" customFormat="1" ht="18.75" x14ac:dyDescent="0.3"/>
    <row r="17" s="78" customFormat="1" ht="18.75" x14ac:dyDescent="0.3"/>
    <row r="18" s="78" customFormat="1" ht="18.75" x14ac:dyDescent="0.3"/>
    <row r="19" s="78" customFormat="1" ht="18.75" x14ac:dyDescent="0.3"/>
    <row r="20" s="78" customFormat="1" ht="18.75" x14ac:dyDescent="0.3"/>
    <row r="21" s="78" customFormat="1" ht="18.75" x14ac:dyDescent="0.3"/>
    <row r="22" s="78" customFormat="1" ht="18.75" x14ac:dyDescent="0.3"/>
    <row r="23" s="78" customFormat="1" ht="18.75" x14ac:dyDescent="0.3"/>
    <row r="24" s="78" customFormat="1" ht="18.75" x14ac:dyDescent="0.3"/>
    <row r="25" s="78" customFormat="1" ht="18.75" x14ac:dyDescent="0.3"/>
    <row r="26" s="78" customFormat="1" ht="18.75" x14ac:dyDescent="0.3"/>
    <row r="27" s="78" customFormat="1" ht="18.75" x14ac:dyDescent="0.3"/>
    <row r="28" s="78" customFormat="1" ht="18.75" x14ac:dyDescent="0.3"/>
    <row r="29" s="78" customFormat="1" ht="18.75" x14ac:dyDescent="0.3"/>
    <row r="30" s="78" customFormat="1" ht="18.75" x14ac:dyDescent="0.3"/>
    <row r="31" s="78" customFormat="1" ht="18.75" x14ac:dyDescent="0.3"/>
    <row r="32" s="78" customFormat="1" ht="18.75" x14ac:dyDescent="0.3"/>
    <row r="33" s="78" customFormat="1" ht="18.75" x14ac:dyDescent="0.3"/>
    <row r="34" s="78" customFormat="1" ht="18.75" x14ac:dyDescent="0.3"/>
    <row r="35" s="78" customFormat="1" ht="18.75" x14ac:dyDescent="0.3"/>
    <row r="36" s="78" customFormat="1" ht="18.75" x14ac:dyDescent="0.3"/>
    <row r="37" s="78" customFormat="1" ht="18.75" x14ac:dyDescent="0.3"/>
    <row r="38" s="78" customFormat="1" ht="18.75" x14ac:dyDescent="0.3"/>
    <row r="39" s="78" customFormat="1" ht="18.75" x14ac:dyDescent="0.3"/>
    <row r="40" s="78" customFormat="1" ht="18.75" x14ac:dyDescent="0.3"/>
    <row r="41" s="78" customFormat="1" ht="18.75" x14ac:dyDescent="0.3"/>
    <row r="42" s="78" customFormat="1" ht="18.75" x14ac:dyDescent="0.3"/>
    <row r="43" s="78" customFormat="1" ht="18.75" x14ac:dyDescent="0.3"/>
    <row r="44" s="78" customFormat="1" ht="18.75" x14ac:dyDescent="0.3"/>
    <row r="45" s="78" customFormat="1" ht="18.75" x14ac:dyDescent="0.3"/>
    <row r="46" s="78" customFormat="1" ht="18.75" x14ac:dyDescent="0.3"/>
    <row r="47" s="78" customFormat="1" ht="18.75" x14ac:dyDescent="0.3"/>
    <row r="48" s="78" customFormat="1" ht="18.75" x14ac:dyDescent="0.3"/>
    <row r="49" s="78" customFormat="1" ht="18.75" x14ac:dyDescent="0.3"/>
    <row r="50" s="78" customFormat="1" ht="18.75" x14ac:dyDescent="0.3"/>
    <row r="51" s="78" customFormat="1" ht="18.75" x14ac:dyDescent="0.3"/>
    <row r="52" s="78" customFormat="1" ht="18.75" x14ac:dyDescent="0.3"/>
    <row r="53" s="78" customFormat="1" ht="18.75" x14ac:dyDescent="0.3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19" zoomScale="90" zoomScaleNormal="100" zoomScaleSheetLayoutView="90" workbookViewId="0">
      <selection activeCell="B37" sqref="B37:B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44" t="s">
        <v>41</v>
      </c>
      <c r="B1" s="344"/>
      <c r="C1" s="344"/>
    </row>
    <row r="2" spans="1:4" ht="18.75" customHeight="1" x14ac:dyDescent="0.25">
      <c r="A2" s="174" t="s">
        <v>1</v>
      </c>
      <c r="B2" s="174" t="s">
        <v>2</v>
      </c>
      <c r="C2" s="174" t="s">
        <v>43</v>
      </c>
    </row>
    <row r="3" spans="1:4" ht="18.75" customHeight="1" x14ac:dyDescent="0.25">
      <c r="A3" s="28" t="s">
        <v>178</v>
      </c>
      <c r="B3" s="98">
        <v>62</v>
      </c>
      <c r="C3" s="92">
        <f>SUM(B6:B14)</f>
        <v>62</v>
      </c>
      <c r="D3" s="105">
        <f>SUM(B6:B14)-B4</f>
        <v>54</v>
      </c>
    </row>
    <row r="4" spans="1:4" ht="55.5" customHeight="1" x14ac:dyDescent="0.25">
      <c r="A4" s="94" t="s">
        <v>193</v>
      </c>
      <c r="B4" s="57">
        <v>8</v>
      </c>
      <c r="C4" s="91"/>
      <c r="D4" s="105"/>
    </row>
    <row r="5" spans="1:4" ht="18.75" x14ac:dyDescent="0.25">
      <c r="A5" s="177" t="s">
        <v>0</v>
      </c>
      <c r="B5" s="84"/>
      <c r="C5" s="85"/>
    </row>
    <row r="6" spans="1:4" ht="18.75" x14ac:dyDescent="0.25">
      <c r="A6" s="29" t="s">
        <v>183</v>
      </c>
      <c r="B6" s="21">
        <v>41</v>
      </c>
      <c r="C6" s="31">
        <f>100/B3*B6</f>
        <v>66.129032258064512</v>
      </c>
    </row>
    <row r="7" spans="1:4" ht="18.75" customHeight="1" x14ac:dyDescent="0.25">
      <c r="A7" s="29" t="s">
        <v>598</v>
      </c>
      <c r="B7" s="21">
        <v>1</v>
      </c>
      <c r="C7" s="31">
        <f>100/B3*B7</f>
        <v>1.6129032258064515</v>
      </c>
    </row>
    <row r="8" spans="1:4" ht="18.75" customHeight="1" x14ac:dyDescent="0.25">
      <c r="A8" s="29" t="s">
        <v>182</v>
      </c>
      <c r="B8" s="21">
        <v>0</v>
      </c>
      <c r="C8" s="31">
        <f>100/B3*B8</f>
        <v>0</v>
      </c>
    </row>
    <row r="9" spans="1:4" ht="18.75" customHeight="1" x14ac:dyDescent="0.25">
      <c r="A9" s="29" t="s">
        <v>19</v>
      </c>
      <c r="B9" s="21">
        <v>13</v>
      </c>
      <c r="C9" s="31">
        <f>100/B3*B9</f>
        <v>20.967741935483868</v>
      </c>
    </row>
    <row r="10" spans="1:4" ht="18.75" customHeight="1" x14ac:dyDescent="0.25">
      <c r="A10" s="29" t="s">
        <v>20</v>
      </c>
      <c r="B10" s="21">
        <v>1</v>
      </c>
      <c r="C10" s="31">
        <f>100/B3*B10</f>
        <v>1.6129032258064515</v>
      </c>
    </row>
    <row r="11" spans="1:4" ht="18.75" customHeight="1" x14ac:dyDescent="0.25">
      <c r="A11" s="29" t="s">
        <v>21</v>
      </c>
      <c r="B11" s="21">
        <v>4</v>
      </c>
      <c r="C11" s="31">
        <f>100/B3*B11</f>
        <v>6.4516129032258061</v>
      </c>
    </row>
    <row r="12" spans="1:4" ht="18.75" customHeight="1" x14ac:dyDescent="0.25">
      <c r="A12" s="29" t="s">
        <v>22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23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252</v>
      </c>
      <c r="B14" s="21">
        <v>2</v>
      </c>
      <c r="C14" s="31">
        <f>100/B3*B14</f>
        <v>3.225806451612903</v>
      </c>
    </row>
    <row r="15" spans="1:4" ht="18.75" x14ac:dyDescent="0.25">
      <c r="A15" s="177" t="s">
        <v>24</v>
      </c>
      <c r="B15" s="86">
        <f>SUM(B16,B18,B19,B20)</f>
        <v>54</v>
      </c>
      <c r="C15" s="87" t="str">
        <f>IF(B15=D3,"ПРАВИЛЬНО","НЕПРАВИЛЬНО")</f>
        <v>ПРАВИЛЬНО</v>
      </c>
    </row>
    <row r="16" spans="1:4" ht="18.75" customHeight="1" x14ac:dyDescent="0.25">
      <c r="A16" s="29" t="s">
        <v>238</v>
      </c>
      <c r="B16" s="36">
        <v>38</v>
      </c>
      <c r="C16" s="31">
        <f>100/D3*B16</f>
        <v>70.370370370370367</v>
      </c>
    </row>
    <row r="17" spans="1:3" ht="56.25" customHeight="1" x14ac:dyDescent="0.25">
      <c r="A17" s="33" t="s">
        <v>190</v>
      </c>
      <c r="B17" s="37">
        <v>1</v>
      </c>
      <c r="C17" s="31">
        <f>100/D3*B17</f>
        <v>1.8518518518518519</v>
      </c>
    </row>
    <row r="18" spans="1:3" ht="18.75" customHeight="1" x14ac:dyDescent="0.25">
      <c r="A18" s="29" t="s">
        <v>25</v>
      </c>
      <c r="B18" s="37">
        <v>2</v>
      </c>
      <c r="C18" s="31">
        <f>100/D3*B18</f>
        <v>3.7037037037037037</v>
      </c>
    </row>
    <row r="19" spans="1:3" ht="18.75" customHeight="1" x14ac:dyDescent="0.25">
      <c r="A19" s="29" t="s">
        <v>26</v>
      </c>
      <c r="B19" s="37">
        <v>11</v>
      </c>
      <c r="C19" s="31">
        <f>100/D3*B19</f>
        <v>20.37037037037037</v>
      </c>
    </row>
    <row r="20" spans="1:3" ht="18.75" customHeight="1" x14ac:dyDescent="0.25">
      <c r="A20" s="29" t="s">
        <v>27</v>
      </c>
      <c r="B20" s="37">
        <v>3</v>
      </c>
      <c r="C20" s="31">
        <f>100/D3*B20</f>
        <v>5.5555555555555554</v>
      </c>
    </row>
    <row r="21" spans="1:3" ht="18.75" x14ac:dyDescent="0.25">
      <c r="A21" s="177" t="s">
        <v>28</v>
      </c>
      <c r="B21" s="86">
        <f>SUM(B22:B25)</f>
        <v>62</v>
      </c>
      <c r="C21" s="87" t="str">
        <f>IF(B21=B3,"ПРАВИЛЬНО","НЕПРАВИЛЬНО")</f>
        <v>ПРАВИЛЬНО</v>
      </c>
    </row>
    <row r="22" spans="1:3" ht="18.75" customHeight="1" x14ac:dyDescent="0.25">
      <c r="A22" s="32" t="s">
        <v>29</v>
      </c>
      <c r="B22" s="36">
        <v>0</v>
      </c>
      <c r="C22" s="31">
        <f>100/B3*B22</f>
        <v>0</v>
      </c>
    </row>
    <row r="23" spans="1:3" ht="18.75" x14ac:dyDescent="0.25">
      <c r="A23" s="29" t="s">
        <v>30</v>
      </c>
      <c r="B23" s="37">
        <v>22</v>
      </c>
      <c r="C23" s="31">
        <f>100/B3*B23</f>
        <v>35.483870967741936</v>
      </c>
    </row>
    <row r="24" spans="1:3" ht="18.75" x14ac:dyDescent="0.25">
      <c r="A24" s="29" t="s">
        <v>31</v>
      </c>
      <c r="B24" s="37">
        <v>14</v>
      </c>
      <c r="C24" s="31">
        <f>100/B3*B24</f>
        <v>22.58064516129032</v>
      </c>
    </row>
    <row r="25" spans="1:3" ht="18.75" customHeight="1" x14ac:dyDescent="0.25">
      <c r="A25" s="29" t="s">
        <v>32</v>
      </c>
      <c r="B25" s="37">
        <v>26</v>
      </c>
      <c r="C25" s="31">
        <f>100/B3*B25</f>
        <v>41.935483870967737</v>
      </c>
    </row>
    <row r="26" spans="1:3" ht="18.75" x14ac:dyDescent="0.25">
      <c r="A26" s="177" t="s">
        <v>119</v>
      </c>
      <c r="B26" s="86">
        <f>SUM(B27:B30)</f>
        <v>54</v>
      </c>
      <c r="C26" s="87" t="str">
        <f>IF(B26=D3,"ПРАВИЛЬНО","НЕПРАВИЛЬНО")</f>
        <v>ПРАВИЛЬНО</v>
      </c>
    </row>
    <row r="27" spans="1:3" ht="18.75" customHeight="1" x14ac:dyDescent="0.25">
      <c r="A27" s="34" t="s">
        <v>39</v>
      </c>
      <c r="B27" s="37">
        <v>5</v>
      </c>
      <c r="C27" s="31">
        <f>100/D3*B27</f>
        <v>9.2592592592592595</v>
      </c>
    </row>
    <row r="28" spans="1:3" ht="18.75" customHeight="1" x14ac:dyDescent="0.25">
      <c r="A28" s="34" t="s">
        <v>33</v>
      </c>
      <c r="B28" s="37">
        <v>5</v>
      </c>
      <c r="C28" s="31">
        <f>100/D3*B28</f>
        <v>9.2592592592592595</v>
      </c>
    </row>
    <row r="29" spans="1:3" ht="18.75" customHeight="1" x14ac:dyDescent="0.25">
      <c r="A29" s="34" t="s">
        <v>34</v>
      </c>
      <c r="B29" s="37">
        <v>9</v>
      </c>
      <c r="C29" s="31">
        <f>100/D3*B29</f>
        <v>16.666666666666668</v>
      </c>
    </row>
    <row r="30" spans="1:3" ht="18.75" customHeight="1" x14ac:dyDescent="0.25">
      <c r="A30" s="34" t="s">
        <v>35</v>
      </c>
      <c r="B30" s="37">
        <v>35</v>
      </c>
      <c r="C30" s="31">
        <f>100/D3*B30</f>
        <v>64.81481481481481</v>
      </c>
    </row>
    <row r="31" spans="1:3" ht="18.75" x14ac:dyDescent="0.25">
      <c r="A31" s="88" t="s">
        <v>120</v>
      </c>
      <c r="B31" s="86">
        <f>SUM(B32:B35)</f>
        <v>54</v>
      </c>
      <c r="C31" s="87" t="str">
        <f>IF(B31=D3,"ПРАВИЛЬНО","НЕПРАВИЛЬНО")</f>
        <v>ПРАВИЛЬНО</v>
      </c>
    </row>
    <row r="32" spans="1:3" ht="18.75" customHeight="1" x14ac:dyDescent="0.25">
      <c r="A32" s="29" t="s">
        <v>39</v>
      </c>
      <c r="B32" s="37">
        <v>12</v>
      </c>
      <c r="C32" s="31">
        <f>100/D3*B32</f>
        <v>22.222222222222221</v>
      </c>
    </row>
    <row r="33" spans="1:3" ht="18.75" customHeight="1" x14ac:dyDescent="0.25">
      <c r="A33" s="29" t="s">
        <v>33</v>
      </c>
      <c r="B33" s="37">
        <v>14</v>
      </c>
      <c r="C33" s="31">
        <f>100/D3*B33</f>
        <v>25.925925925925927</v>
      </c>
    </row>
    <row r="34" spans="1:3" ht="18.75" customHeight="1" x14ac:dyDescent="0.25">
      <c r="A34" s="29" t="s">
        <v>34</v>
      </c>
      <c r="B34" s="37">
        <v>14</v>
      </c>
      <c r="C34" s="31">
        <f>100/D3*B34</f>
        <v>25.925925925925927</v>
      </c>
    </row>
    <row r="35" spans="1:3" ht="18.75" customHeight="1" x14ac:dyDescent="0.25">
      <c r="A35" s="29" t="s">
        <v>35</v>
      </c>
      <c r="B35" s="37">
        <v>14</v>
      </c>
      <c r="C35" s="31">
        <f>100/D3*B35</f>
        <v>25.925925925925927</v>
      </c>
    </row>
    <row r="36" spans="1:3" ht="18.75" x14ac:dyDescent="0.25">
      <c r="A36" s="177" t="s">
        <v>36</v>
      </c>
      <c r="B36" s="86">
        <f>SUM(B37:B38)</f>
        <v>54</v>
      </c>
      <c r="C36" s="87" t="str">
        <f>IF(B36=D3,"ПРАВИЛЬНО","НЕПРАВИЛЬНО")</f>
        <v>ПРАВИЛЬНО</v>
      </c>
    </row>
    <row r="37" spans="1:3" ht="18.75" customHeight="1" x14ac:dyDescent="0.25">
      <c r="A37" s="29" t="s">
        <v>37</v>
      </c>
      <c r="B37" s="37">
        <v>33</v>
      </c>
      <c r="C37" s="31">
        <f>100/D3*B37</f>
        <v>61.111111111111114</v>
      </c>
    </row>
    <row r="38" spans="1:3" ht="18.75" customHeight="1" x14ac:dyDescent="0.25">
      <c r="A38" s="29" t="s">
        <v>38</v>
      </c>
      <c r="B38" s="37">
        <v>21</v>
      </c>
      <c r="C38" s="31">
        <f>100/D3*B38</f>
        <v>38.888888888888886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topLeftCell="A7" zoomScale="57" zoomScaleNormal="100" zoomScaleSheetLayoutView="57" workbookViewId="0">
      <selection activeCell="D4" sqref="D4:F8"/>
    </sheetView>
  </sheetViews>
  <sheetFormatPr defaultRowHeight="15" x14ac:dyDescent="0.25"/>
  <cols>
    <col min="1" max="1" width="35.7109375" customWidth="1"/>
    <col min="2" max="2" width="16.42578125" style="20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90" t="s">
        <v>121</v>
      </c>
      <c r="B1" s="390"/>
      <c r="C1" s="390"/>
      <c r="D1" s="390"/>
      <c r="E1" s="390"/>
      <c r="F1" s="390"/>
    </row>
    <row r="2" spans="1:6" ht="111" customHeight="1" x14ac:dyDescent="0.25">
      <c r="A2" s="171" t="s">
        <v>122</v>
      </c>
      <c r="B2" s="295" t="s">
        <v>123</v>
      </c>
      <c r="C2" s="171" t="s">
        <v>250</v>
      </c>
      <c r="D2" s="171" t="s">
        <v>122</v>
      </c>
      <c r="E2" s="171" t="s">
        <v>123</v>
      </c>
      <c r="F2" s="171" t="s">
        <v>251</v>
      </c>
    </row>
    <row r="3" spans="1:6" ht="43.5" customHeight="1" x14ac:dyDescent="0.25">
      <c r="A3" s="75" t="s">
        <v>124</v>
      </c>
      <c r="B3" s="296" t="e">
        <f>B4+B5+B6+B7+B8+B9+B10+#REF!+B11+B12+B13+B14+B15+B16+B17+B18+B19+B20+B21+B22+B23</f>
        <v>#REF!</v>
      </c>
      <c r="C3" s="98"/>
      <c r="D3" s="75" t="s">
        <v>125</v>
      </c>
      <c r="E3" s="35" t="e">
        <f>E4+E5+E6+E7+E8+E9+E10+#REF!+E11+E12+E13+E14+E15+E16</f>
        <v>#REF!</v>
      </c>
      <c r="F3" s="98"/>
    </row>
    <row r="4" spans="1:6" ht="187.5" x14ac:dyDescent="0.25">
      <c r="A4" s="288" t="s">
        <v>604</v>
      </c>
      <c r="B4" s="291">
        <v>1</v>
      </c>
      <c r="C4" s="67" t="s">
        <v>620</v>
      </c>
      <c r="D4" s="289" t="s">
        <v>603</v>
      </c>
      <c r="E4" s="291">
        <v>1</v>
      </c>
      <c r="F4" s="67" t="s">
        <v>616</v>
      </c>
    </row>
    <row r="5" spans="1:6" ht="166.5" customHeight="1" x14ac:dyDescent="0.25">
      <c r="A5" s="290" t="s">
        <v>605</v>
      </c>
      <c r="B5" s="291">
        <v>4</v>
      </c>
      <c r="C5" s="67" t="s">
        <v>621</v>
      </c>
      <c r="D5" s="290" t="s">
        <v>608</v>
      </c>
      <c r="E5" s="291">
        <v>1</v>
      </c>
      <c r="F5" s="292" t="s">
        <v>609</v>
      </c>
    </row>
    <row r="6" spans="1:6" ht="93.75" x14ac:dyDescent="0.25">
      <c r="A6" s="290" t="s">
        <v>606</v>
      </c>
      <c r="B6" s="291">
        <v>1</v>
      </c>
      <c r="C6" s="67" t="s">
        <v>607</v>
      </c>
      <c r="D6" s="293" t="s">
        <v>610</v>
      </c>
      <c r="E6" s="291">
        <v>1</v>
      </c>
      <c r="F6" s="292" t="s">
        <v>611</v>
      </c>
    </row>
    <row r="7" spans="1:6" ht="134.25" customHeight="1" x14ac:dyDescent="0.25">
      <c r="A7" s="290" t="s">
        <v>619</v>
      </c>
      <c r="B7" s="291">
        <v>2</v>
      </c>
      <c r="C7" s="67" t="s">
        <v>615</v>
      </c>
      <c r="D7" s="292" t="s">
        <v>617</v>
      </c>
      <c r="E7" s="291">
        <v>1</v>
      </c>
      <c r="F7" s="67" t="s">
        <v>618</v>
      </c>
    </row>
    <row r="8" spans="1:6" ht="112.5" x14ac:dyDescent="0.25">
      <c r="A8" s="290" t="s">
        <v>622</v>
      </c>
      <c r="B8" s="291">
        <v>3</v>
      </c>
      <c r="C8" s="67" t="s">
        <v>623</v>
      </c>
      <c r="D8" s="290" t="s">
        <v>632</v>
      </c>
      <c r="E8" s="291">
        <v>4</v>
      </c>
      <c r="F8" s="67" t="s">
        <v>639</v>
      </c>
    </row>
    <row r="9" spans="1:6" ht="169.5" customHeight="1" x14ac:dyDescent="0.25">
      <c r="A9" s="290" t="s">
        <v>624</v>
      </c>
      <c r="B9" s="291">
        <v>1</v>
      </c>
      <c r="C9" s="67" t="s">
        <v>625</v>
      </c>
      <c r="D9" s="290"/>
      <c r="E9" s="291"/>
      <c r="F9" s="67"/>
    </row>
    <row r="10" spans="1:6" ht="56.25" x14ac:dyDescent="0.25">
      <c r="A10" s="290" t="s">
        <v>630</v>
      </c>
      <c r="B10" s="291">
        <v>1</v>
      </c>
      <c r="C10" s="67" t="s">
        <v>631</v>
      </c>
      <c r="D10" s="290"/>
      <c r="E10" s="291"/>
      <c r="F10" s="67"/>
    </row>
    <row r="11" spans="1:6" ht="37.5" x14ac:dyDescent="0.25">
      <c r="A11" s="290" t="s">
        <v>629</v>
      </c>
      <c r="B11" s="291">
        <v>1</v>
      </c>
      <c r="C11" s="67" t="s">
        <v>628</v>
      </c>
      <c r="D11" s="290"/>
      <c r="E11" s="291"/>
      <c r="F11" s="67"/>
    </row>
    <row r="12" spans="1:6" ht="75" x14ac:dyDescent="0.25">
      <c r="A12" s="290" t="s">
        <v>627</v>
      </c>
      <c r="B12" s="291">
        <v>1</v>
      </c>
      <c r="C12" s="67" t="s">
        <v>626</v>
      </c>
      <c r="D12" s="76"/>
      <c r="E12" s="21"/>
      <c r="F12" s="67"/>
    </row>
    <row r="13" spans="1:6" ht="131.25" x14ac:dyDescent="0.25">
      <c r="A13" s="76" t="s">
        <v>640</v>
      </c>
      <c r="B13" s="291">
        <v>3</v>
      </c>
      <c r="C13" s="67" t="s">
        <v>641</v>
      </c>
      <c r="D13" s="76"/>
      <c r="E13" s="21"/>
      <c r="F13" s="67"/>
    </row>
    <row r="14" spans="1:6" ht="18.75" x14ac:dyDescent="0.25">
      <c r="A14" s="76"/>
      <c r="B14" s="291"/>
      <c r="C14" s="67"/>
      <c r="D14" s="76"/>
      <c r="E14" s="21"/>
      <c r="F14" s="67"/>
    </row>
    <row r="15" spans="1:6" ht="18.75" x14ac:dyDescent="0.25">
      <c r="A15" s="76"/>
      <c r="B15" s="291"/>
      <c r="C15" s="67"/>
      <c r="D15" s="76"/>
      <c r="E15" s="21"/>
      <c r="F15" s="67"/>
    </row>
    <row r="16" spans="1:6" ht="18.75" x14ac:dyDescent="0.25">
      <c r="A16" s="76"/>
      <c r="B16" s="291"/>
      <c r="C16" s="67"/>
      <c r="D16" s="76"/>
      <c r="E16" s="21"/>
      <c r="F16" s="67"/>
    </row>
    <row r="17" spans="1:6" ht="42" customHeight="1" x14ac:dyDescent="0.25">
      <c r="A17" s="391" t="s">
        <v>266</v>
      </c>
      <c r="B17" s="392"/>
      <c r="C17" s="392"/>
      <c r="D17" s="392"/>
      <c r="E17" s="392"/>
      <c r="F17" s="393"/>
    </row>
    <row r="18" spans="1:6" ht="37.5" customHeight="1" x14ac:dyDescent="0.25">
      <c r="A18" s="394" t="s">
        <v>263</v>
      </c>
      <c r="B18" s="395"/>
      <c r="C18" s="396"/>
      <c r="D18" s="240" t="s">
        <v>264</v>
      </c>
      <c r="E18" s="385" t="s">
        <v>265</v>
      </c>
      <c r="F18" s="386"/>
    </row>
    <row r="19" spans="1:6" ht="36" customHeight="1" x14ac:dyDescent="0.25">
      <c r="A19" s="382" t="s">
        <v>633</v>
      </c>
      <c r="B19" s="383"/>
      <c r="C19" s="384"/>
      <c r="D19" s="76">
        <v>1</v>
      </c>
      <c r="E19" s="387" t="s">
        <v>636</v>
      </c>
      <c r="F19" s="388"/>
    </row>
    <row r="20" spans="1:6" ht="46.5" customHeight="1" x14ac:dyDescent="0.25">
      <c r="A20" s="382" t="s">
        <v>634</v>
      </c>
      <c r="B20" s="383"/>
      <c r="C20" s="384"/>
      <c r="D20" s="76">
        <v>1</v>
      </c>
      <c r="E20" s="387" t="s">
        <v>635</v>
      </c>
      <c r="F20" s="388"/>
    </row>
    <row r="21" spans="1:6" ht="38.25" customHeight="1" x14ac:dyDescent="0.25">
      <c r="A21" s="382" t="s">
        <v>638</v>
      </c>
      <c r="B21" s="383"/>
      <c r="C21" s="384"/>
      <c r="D21" s="76">
        <v>1</v>
      </c>
      <c r="E21" s="387" t="s">
        <v>637</v>
      </c>
      <c r="F21" s="388"/>
    </row>
    <row r="22" spans="1:6" ht="18.75" x14ac:dyDescent="0.25">
      <c r="A22" s="382"/>
      <c r="B22" s="383"/>
      <c r="C22" s="384"/>
      <c r="D22" s="76"/>
      <c r="E22" s="389"/>
      <c r="F22" s="388"/>
    </row>
    <row r="23" spans="1:6" ht="18.75" x14ac:dyDescent="0.25">
      <c r="A23" s="382"/>
      <c r="B23" s="383"/>
      <c r="C23" s="384"/>
      <c r="D23" s="76"/>
      <c r="E23" s="389"/>
      <c r="F23" s="388"/>
    </row>
  </sheetData>
  <sheetProtection sort="0" autoFilter="0" pivotTables="0"/>
  <mergeCells count="14">
    <mergeCell ref="A1:F1"/>
    <mergeCell ref="A17:F17"/>
    <mergeCell ref="A18:C18"/>
    <mergeCell ref="A19:C19"/>
    <mergeCell ref="A20:C20"/>
    <mergeCell ref="A21:C21"/>
    <mergeCell ref="A22:C22"/>
    <mergeCell ref="A23:C23"/>
    <mergeCell ref="E18:F18"/>
    <mergeCell ref="E19:F19"/>
    <mergeCell ref="E20:F20"/>
    <mergeCell ref="E21:F21"/>
    <mergeCell ref="E22:F22"/>
    <mergeCell ref="E23:F23"/>
  </mergeCells>
  <hyperlinks>
    <hyperlink ref="E20" r:id="rId1"/>
    <hyperlink ref="E19" r:id="rId2"/>
    <hyperlink ref="E21" r:id="rId3"/>
  </hyperlinks>
  <pageMargins left="0.7" right="0.7" top="0.75" bottom="0.75" header="0.3" footer="0.3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A8" zoomScale="60" zoomScaleNormal="60" workbookViewId="0">
      <selection activeCell="F11" sqref="F11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201</v>
      </c>
      <c r="B1" s="1"/>
      <c r="C1" s="1"/>
      <c r="D1" s="1"/>
    </row>
    <row r="2" spans="1:6" ht="19.5" thickBot="1" x14ac:dyDescent="0.35">
      <c r="A2" s="2" t="s">
        <v>217</v>
      </c>
    </row>
    <row r="3" spans="1:6" ht="37.5" customHeight="1" x14ac:dyDescent="0.3">
      <c r="A3" s="194">
        <v>1</v>
      </c>
      <c r="B3" s="185" t="s">
        <v>227</v>
      </c>
      <c r="C3" s="186"/>
      <c r="D3" s="186"/>
      <c r="E3" s="187"/>
      <c r="F3" s="188" t="s">
        <v>280</v>
      </c>
    </row>
    <row r="4" spans="1:6" ht="32.25" customHeight="1" x14ac:dyDescent="0.3">
      <c r="A4" s="195">
        <v>2</v>
      </c>
      <c r="B4" s="117" t="s">
        <v>202</v>
      </c>
      <c r="C4" s="113"/>
      <c r="D4" s="113"/>
      <c r="E4" s="114"/>
      <c r="F4" s="189" t="s">
        <v>281</v>
      </c>
    </row>
    <row r="5" spans="1:6" ht="112.5" customHeight="1" x14ac:dyDescent="0.3">
      <c r="A5" s="196">
        <v>4</v>
      </c>
      <c r="B5" s="118" t="s">
        <v>225</v>
      </c>
      <c r="C5" s="111"/>
      <c r="D5" s="115"/>
      <c r="E5" s="112"/>
      <c r="F5" s="190" t="s">
        <v>282</v>
      </c>
    </row>
    <row r="6" spans="1:6" ht="37.5" customHeight="1" x14ac:dyDescent="0.3">
      <c r="A6" s="196">
        <v>5</v>
      </c>
      <c r="B6" s="116" t="s">
        <v>228</v>
      </c>
      <c r="C6" s="111"/>
      <c r="D6" s="111"/>
      <c r="E6" s="112"/>
      <c r="F6" s="190" t="s">
        <v>283</v>
      </c>
    </row>
    <row r="7" spans="1:6" ht="117.75" customHeight="1" x14ac:dyDescent="0.3">
      <c r="A7" s="196">
        <v>6</v>
      </c>
      <c r="B7" s="118" t="s">
        <v>226</v>
      </c>
      <c r="C7" s="111"/>
      <c r="D7" s="111"/>
      <c r="E7" s="112"/>
      <c r="F7" s="190" t="s">
        <v>284</v>
      </c>
    </row>
    <row r="8" spans="1:6" ht="100.5" customHeight="1" x14ac:dyDescent="0.3">
      <c r="A8" s="196">
        <v>7</v>
      </c>
      <c r="B8" s="118" t="s">
        <v>221</v>
      </c>
      <c r="C8" s="111"/>
      <c r="D8" s="111"/>
      <c r="E8" s="112"/>
      <c r="F8" s="190" t="s">
        <v>285</v>
      </c>
    </row>
    <row r="9" spans="1:6" ht="105" customHeight="1" x14ac:dyDescent="0.3">
      <c r="A9" s="196">
        <v>8</v>
      </c>
      <c r="B9" s="118" t="s">
        <v>222</v>
      </c>
      <c r="C9" s="111"/>
      <c r="D9" s="111"/>
      <c r="E9" s="112"/>
      <c r="F9" s="190" t="s">
        <v>286</v>
      </c>
    </row>
    <row r="10" spans="1:6" ht="248.25" customHeight="1" x14ac:dyDescent="0.3">
      <c r="A10" s="196">
        <v>9</v>
      </c>
      <c r="B10" s="118" t="s">
        <v>220</v>
      </c>
      <c r="C10" s="111"/>
      <c r="D10" s="111"/>
      <c r="E10" s="112"/>
      <c r="F10" s="190" t="s">
        <v>287</v>
      </c>
    </row>
    <row r="11" spans="1:6" ht="102" customHeight="1" x14ac:dyDescent="0.3">
      <c r="A11" s="196">
        <v>10</v>
      </c>
      <c r="B11" s="118" t="s">
        <v>224</v>
      </c>
      <c r="C11" s="111"/>
      <c r="D11" s="111"/>
      <c r="E11" s="112"/>
      <c r="F11" s="287" t="s">
        <v>600</v>
      </c>
    </row>
    <row r="12" spans="1:6" ht="102.75" customHeight="1" thickBot="1" x14ac:dyDescent="0.35">
      <c r="A12" s="197">
        <v>11</v>
      </c>
      <c r="B12" s="191" t="s">
        <v>223</v>
      </c>
      <c r="C12" s="192"/>
      <c r="D12" s="192"/>
      <c r="E12" s="193"/>
      <c r="F12" s="243" t="s">
        <v>288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80" zoomScaleNormal="100" zoomScaleSheetLayoutView="80" workbookViewId="0">
      <selection activeCell="F11" sqref="F11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17" t="s">
        <v>44</v>
      </c>
      <c r="B1" s="317"/>
    </row>
    <row r="2" spans="1:2" ht="18.75" customHeight="1" x14ac:dyDescent="0.25">
      <c r="A2" s="355" t="s">
        <v>45</v>
      </c>
      <c r="B2" s="239" t="s">
        <v>46</v>
      </c>
    </row>
    <row r="3" spans="1:2" ht="57.75" customHeight="1" x14ac:dyDescent="0.25">
      <c r="A3" s="355"/>
      <c r="B3" s="173" t="s">
        <v>47</v>
      </c>
    </row>
    <row r="4" spans="1:2" ht="18.75" x14ac:dyDescent="0.25">
      <c r="A4" s="30" t="s">
        <v>71</v>
      </c>
      <c r="B4" s="21">
        <v>0</v>
      </c>
    </row>
    <row r="5" spans="1:2" ht="18.75" x14ac:dyDescent="0.25">
      <c r="A5" s="33" t="s">
        <v>75</v>
      </c>
      <c r="B5" s="24">
        <v>0</v>
      </c>
    </row>
    <row r="6" spans="1:2" ht="18.75" x14ac:dyDescent="0.25">
      <c r="A6" s="53" t="s">
        <v>179</v>
      </c>
      <c r="B6" s="80">
        <v>0</v>
      </c>
    </row>
    <row r="7" spans="1:2" ht="18.75" x14ac:dyDescent="0.25">
      <c r="A7" s="53" t="s">
        <v>72</v>
      </c>
      <c r="B7" s="80">
        <v>0</v>
      </c>
    </row>
    <row r="8" spans="1:2" ht="18.75" x14ac:dyDescent="0.25">
      <c r="A8" s="33" t="s">
        <v>186</v>
      </c>
      <c r="B8" s="24">
        <v>0</v>
      </c>
    </row>
    <row r="9" spans="1:2" ht="18.75" x14ac:dyDescent="0.25">
      <c r="A9" s="53" t="s">
        <v>76</v>
      </c>
      <c r="B9" s="100">
        <v>0</v>
      </c>
    </row>
    <row r="10" spans="1:2" ht="18.75" x14ac:dyDescent="0.25">
      <c r="A10" s="53" t="s">
        <v>74</v>
      </c>
      <c r="B10" s="80"/>
    </row>
    <row r="11" spans="1:2" ht="18.75" x14ac:dyDescent="0.25">
      <c r="A11" s="53" t="s">
        <v>78</v>
      </c>
      <c r="B11" s="80"/>
    </row>
    <row r="12" spans="1:2" ht="18.75" x14ac:dyDescent="0.25">
      <c r="A12" s="53" t="s">
        <v>79</v>
      </c>
      <c r="B12" s="80"/>
    </row>
    <row r="13" spans="1:2" ht="18.75" x14ac:dyDescent="0.25">
      <c r="A13" s="53" t="s">
        <v>180</v>
      </c>
      <c r="B13" s="80">
        <v>0</v>
      </c>
    </row>
    <row r="14" spans="1:2" ht="37.5" x14ac:dyDescent="0.25">
      <c r="A14" s="33" t="s">
        <v>181</v>
      </c>
      <c r="B14" s="80"/>
    </row>
    <row r="15" spans="1:2" ht="18.75" x14ac:dyDescent="0.25">
      <c r="A15" s="66" t="s">
        <v>73</v>
      </c>
      <c r="B15" s="100">
        <v>0</v>
      </c>
    </row>
    <row r="16" spans="1:2" ht="18.75" x14ac:dyDescent="0.25">
      <c r="A16" s="53" t="s">
        <v>77</v>
      </c>
      <c r="B16" s="80">
        <v>0</v>
      </c>
    </row>
    <row r="17" spans="1:2" ht="18.75" x14ac:dyDescent="0.25">
      <c r="A17" s="53" t="s">
        <v>219</v>
      </c>
      <c r="B17" s="80">
        <v>0</v>
      </c>
    </row>
    <row r="18" spans="1:2" ht="18.75" x14ac:dyDescent="0.25">
      <c r="A18" s="53" t="s">
        <v>256</v>
      </c>
      <c r="B18" s="80">
        <v>0</v>
      </c>
    </row>
    <row r="19" spans="1:2" ht="18.75" x14ac:dyDescent="0.25">
      <c r="A19" s="178" t="s">
        <v>80</v>
      </c>
      <c r="B19" s="81">
        <f>B18+B17+B16+B15+B14+B13+B12+B11+B10+B9+B8+B7++B6+B5+B4</f>
        <v>0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view="pageBreakPreview" zoomScale="87" zoomScaleNormal="100" zoomScaleSheetLayoutView="87" workbookViewId="0">
      <selection activeCell="A2" sqref="A2:K6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41" t="s">
        <v>271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48" customHeight="1" x14ac:dyDescent="0.3">
      <c r="A2" s="401"/>
      <c r="B2" s="401"/>
      <c r="C2" s="397" t="s">
        <v>267</v>
      </c>
      <c r="D2" s="397"/>
      <c r="E2" s="397"/>
      <c r="F2" s="402" t="s">
        <v>264</v>
      </c>
      <c r="G2" s="403"/>
      <c r="H2" s="404"/>
      <c r="I2" s="402" t="s">
        <v>273</v>
      </c>
      <c r="J2" s="403"/>
      <c r="K2" s="404"/>
    </row>
    <row r="3" spans="1:11" ht="47.25" customHeight="1" x14ac:dyDescent="0.3">
      <c r="A3" s="399" t="s">
        <v>268</v>
      </c>
      <c r="B3" s="399"/>
      <c r="C3" s="398"/>
      <c r="D3" s="398"/>
      <c r="E3" s="398"/>
      <c r="F3" s="398"/>
      <c r="G3" s="398"/>
      <c r="H3" s="398"/>
      <c r="I3" s="398"/>
      <c r="J3" s="398"/>
      <c r="K3" s="398"/>
    </row>
    <row r="4" spans="1:11" ht="44.25" customHeight="1" x14ac:dyDescent="0.3">
      <c r="A4" s="399" t="s">
        <v>269</v>
      </c>
      <c r="B4" s="399"/>
      <c r="C4" s="398"/>
      <c r="D4" s="398"/>
      <c r="E4" s="398"/>
      <c r="F4" s="398"/>
      <c r="G4" s="398"/>
      <c r="H4" s="398"/>
      <c r="I4" s="398"/>
      <c r="J4" s="398"/>
      <c r="K4" s="398"/>
    </row>
    <row r="5" spans="1:11" ht="50.25" customHeight="1" x14ac:dyDescent="0.3">
      <c r="A5" s="399" t="s">
        <v>270</v>
      </c>
      <c r="B5" s="399"/>
      <c r="C5" s="398" t="s">
        <v>599</v>
      </c>
      <c r="D5" s="398"/>
      <c r="E5" s="398"/>
      <c r="F5" s="398">
        <v>35</v>
      </c>
      <c r="G5" s="398"/>
      <c r="H5" s="398"/>
      <c r="I5" s="398" t="s">
        <v>402</v>
      </c>
      <c r="J5" s="398"/>
      <c r="K5" s="398"/>
    </row>
    <row r="6" spans="1:11" ht="51" customHeight="1" x14ac:dyDescent="0.3">
      <c r="A6" s="400" t="s">
        <v>272</v>
      </c>
      <c r="B6" s="400"/>
      <c r="C6" s="398"/>
      <c r="D6" s="398"/>
      <c r="E6" s="398"/>
      <c r="F6" s="398"/>
      <c r="G6" s="398"/>
      <c r="H6" s="398"/>
      <c r="I6" s="398"/>
      <c r="J6" s="398"/>
      <c r="K6" s="398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4" zoomScale="90" zoomScaleNormal="100" zoomScaleSheetLayoutView="90" workbookViewId="0">
      <selection activeCell="D8" sqref="D8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44" t="s">
        <v>81</v>
      </c>
      <c r="B1" s="344"/>
      <c r="C1" s="344"/>
      <c r="D1" s="344"/>
      <c r="E1" s="344"/>
      <c r="F1" s="344"/>
      <c r="G1" s="344"/>
      <c r="H1" s="344"/>
    </row>
    <row r="2" spans="1:9" s="4" customFormat="1" ht="18.75" x14ac:dyDescent="0.3">
      <c r="A2" s="39" t="s">
        <v>67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45" t="s">
        <v>55</v>
      </c>
      <c r="B3" s="348" t="s">
        <v>70</v>
      </c>
      <c r="C3" s="351" t="s">
        <v>173</v>
      </c>
      <c r="D3" s="352"/>
      <c r="E3" s="351" t="s">
        <v>188</v>
      </c>
      <c r="F3" s="352"/>
      <c r="G3" s="355" t="s">
        <v>0</v>
      </c>
      <c r="H3" s="355"/>
    </row>
    <row r="4" spans="1:9" s="1" customFormat="1" ht="54" customHeight="1" x14ac:dyDescent="0.3">
      <c r="A4" s="346"/>
      <c r="B4" s="349"/>
      <c r="C4" s="353"/>
      <c r="D4" s="354"/>
      <c r="E4" s="353"/>
      <c r="F4" s="350"/>
      <c r="G4" s="355" t="s">
        <v>174</v>
      </c>
      <c r="H4" s="355" t="s">
        <v>189</v>
      </c>
    </row>
    <row r="5" spans="1:9" s="1" customFormat="1" ht="18.75" hidden="1" customHeight="1" x14ac:dyDescent="0.3">
      <c r="A5" s="346"/>
      <c r="B5" s="349"/>
      <c r="C5" s="40"/>
      <c r="D5" s="40"/>
      <c r="E5" s="40"/>
      <c r="F5" s="41"/>
      <c r="G5" s="355"/>
      <c r="H5" s="355"/>
    </row>
    <row r="6" spans="1:9" s="1" customFormat="1" ht="21.75" customHeight="1" x14ac:dyDescent="0.3">
      <c r="A6" s="347"/>
      <c r="B6" s="350"/>
      <c r="C6" s="174" t="s">
        <v>52</v>
      </c>
      <c r="D6" s="174" t="s">
        <v>82</v>
      </c>
      <c r="E6" s="174" t="s">
        <v>52</v>
      </c>
      <c r="F6" s="177" t="s">
        <v>82</v>
      </c>
      <c r="G6" s="355"/>
      <c r="H6" s="355"/>
    </row>
    <row r="7" spans="1:9" s="1" customFormat="1" ht="39" customHeight="1" x14ac:dyDescent="0.3">
      <c r="A7" s="42">
        <v>1</v>
      </c>
      <c r="B7" s="43" t="s">
        <v>53</v>
      </c>
      <c r="C7" s="175">
        <v>24</v>
      </c>
      <c r="D7" s="175">
        <v>24</v>
      </c>
      <c r="E7" s="175">
        <v>398</v>
      </c>
      <c r="F7" s="175">
        <v>398</v>
      </c>
      <c r="G7" s="175">
        <v>0</v>
      </c>
      <c r="H7" s="175">
        <v>0</v>
      </c>
    </row>
    <row r="8" spans="1:9" s="1" customFormat="1" ht="39" customHeight="1" x14ac:dyDescent="0.3">
      <c r="A8" s="42">
        <v>2</v>
      </c>
      <c r="B8" s="43" t="s">
        <v>54</v>
      </c>
      <c r="C8" s="175">
        <v>0</v>
      </c>
      <c r="D8" s="175">
        <v>0</v>
      </c>
      <c r="E8" s="175">
        <v>0</v>
      </c>
      <c r="F8" s="175">
        <v>0</v>
      </c>
      <c r="G8" s="175">
        <v>0</v>
      </c>
      <c r="H8" s="175">
        <v>0</v>
      </c>
    </row>
    <row r="9" spans="1:9" s="1" customFormat="1" ht="19.5" customHeight="1" x14ac:dyDescent="0.3">
      <c r="A9" s="332">
        <v>3</v>
      </c>
      <c r="B9" s="95" t="s">
        <v>62</v>
      </c>
      <c r="C9" s="334">
        <v>5</v>
      </c>
      <c r="D9" s="334">
        <v>5</v>
      </c>
      <c r="E9" s="336">
        <v>50</v>
      </c>
      <c r="F9" s="337"/>
      <c r="G9" s="334">
        <v>0</v>
      </c>
      <c r="H9" s="93">
        <v>0</v>
      </c>
    </row>
    <row r="10" spans="1:9" s="1" customFormat="1" ht="18.75" customHeight="1" x14ac:dyDescent="0.3">
      <c r="A10" s="333"/>
      <c r="B10" s="95" t="s">
        <v>84</v>
      </c>
      <c r="C10" s="335"/>
      <c r="D10" s="335"/>
      <c r="E10" s="175">
        <v>168</v>
      </c>
      <c r="F10" s="175">
        <v>168</v>
      </c>
      <c r="G10" s="335"/>
      <c r="H10" s="175">
        <v>0</v>
      </c>
    </row>
    <row r="11" spans="1:9" s="1" customFormat="1" ht="56.25" customHeight="1" x14ac:dyDescent="0.3">
      <c r="A11" s="42">
        <v>4</v>
      </c>
      <c r="B11" s="44" t="s">
        <v>63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</row>
    <row r="12" spans="1:9" s="1" customFormat="1" ht="56.25" x14ac:dyDescent="0.3">
      <c r="A12" s="42">
        <v>5</v>
      </c>
      <c r="B12" s="43" t="s">
        <v>64</v>
      </c>
      <c r="C12" s="175">
        <v>11</v>
      </c>
      <c r="D12" s="175">
        <v>11</v>
      </c>
      <c r="E12" s="175">
        <v>242</v>
      </c>
      <c r="F12" s="175">
        <v>242</v>
      </c>
      <c r="G12" s="175">
        <v>0</v>
      </c>
      <c r="H12" s="175">
        <v>0</v>
      </c>
    </row>
    <row r="13" spans="1:9" s="1" customFormat="1" ht="39" customHeight="1" x14ac:dyDescent="0.3">
      <c r="A13" s="42">
        <v>6</v>
      </c>
      <c r="B13" s="44" t="s">
        <v>65</v>
      </c>
      <c r="C13" s="175">
        <v>1</v>
      </c>
      <c r="D13" s="175">
        <v>1</v>
      </c>
      <c r="E13" s="175">
        <v>15</v>
      </c>
      <c r="F13" s="175">
        <v>15</v>
      </c>
      <c r="G13" s="175">
        <v>0</v>
      </c>
      <c r="H13" s="175">
        <v>0</v>
      </c>
    </row>
    <row r="14" spans="1:9" s="2" customFormat="1" ht="39" customHeight="1" x14ac:dyDescent="0.3">
      <c r="A14" s="338" t="s">
        <v>83</v>
      </c>
      <c r="B14" s="339"/>
      <c r="C14" s="342">
        <f>C13+C12+C11+C9+C8+C7</f>
        <v>41</v>
      </c>
      <c r="D14" s="342">
        <f>D13+D12+D11+D9+D8+D7</f>
        <v>41</v>
      </c>
      <c r="E14" s="45">
        <f>E7+E8+E11+E12+E13</f>
        <v>655</v>
      </c>
      <c r="F14" s="45">
        <f>F7+F8+F11+F12+F13</f>
        <v>655</v>
      </c>
      <c r="G14" s="342">
        <f>G7+G8+G9+G11+G12+G13</f>
        <v>0</v>
      </c>
      <c r="H14" s="45"/>
      <c r="I14" s="104"/>
    </row>
    <row r="15" spans="1:9" ht="39" customHeight="1" x14ac:dyDescent="0.25">
      <c r="A15" s="340"/>
      <c r="B15" s="341"/>
      <c r="C15" s="343"/>
      <c r="D15" s="343"/>
      <c r="E15" s="46">
        <f>E10</f>
        <v>168</v>
      </c>
      <c r="F15" s="46">
        <f>F10</f>
        <v>168</v>
      </c>
      <c r="G15" s="343"/>
      <c r="H15" s="46"/>
    </row>
    <row r="16" spans="1:9" ht="18.75" x14ac:dyDescent="0.3">
      <c r="A16" s="327" t="s">
        <v>187</v>
      </c>
      <c r="B16" s="328"/>
      <c r="C16" s="329">
        <f>F14+E9</f>
        <v>705</v>
      </c>
      <c r="D16" s="330"/>
      <c r="E16" s="330"/>
      <c r="F16" s="330"/>
      <c r="G16" s="330"/>
      <c r="H16" s="331"/>
      <c r="I16" s="101">
        <f>F14+F15</f>
        <v>823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B7" sqref="B7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56" t="s">
        <v>68</v>
      </c>
      <c r="B1" s="356"/>
      <c r="C1" s="356"/>
      <c r="D1" s="6"/>
    </row>
    <row r="2" spans="1:4" ht="38.25" customHeight="1" x14ac:dyDescent="0.25">
      <c r="A2" s="202" t="s">
        <v>1</v>
      </c>
      <c r="B2" s="201" t="s">
        <v>2</v>
      </c>
      <c r="C2" s="201" t="s">
        <v>69</v>
      </c>
      <c r="D2" s="8"/>
    </row>
    <row r="3" spans="1:4" ht="18.75" x14ac:dyDescent="0.25">
      <c r="A3" s="106" t="s">
        <v>3</v>
      </c>
      <c r="B3" s="203">
        <f>SUM(B4:B8)</f>
        <v>628</v>
      </c>
      <c r="C3" s="204" t="s">
        <v>229</v>
      </c>
      <c r="D3" s="8"/>
    </row>
    <row r="4" spans="1:4" ht="18.75" customHeight="1" x14ac:dyDescent="0.25">
      <c r="A4" s="95" t="s">
        <v>4</v>
      </c>
      <c r="B4" s="205">
        <v>8</v>
      </c>
      <c r="C4" s="206" t="e">
        <f>B4/'Раздел 1.2'!C17:H17*100</f>
        <v>#DIV/0!</v>
      </c>
      <c r="D4" s="11"/>
    </row>
    <row r="5" spans="1:4" ht="18.75" customHeight="1" x14ac:dyDescent="0.25">
      <c r="A5" s="95" t="s">
        <v>5</v>
      </c>
      <c r="B5" s="205">
        <v>196</v>
      </c>
      <c r="C5" s="206" t="e">
        <f>B5/'Раздел 1.2'!C17:H17*100</f>
        <v>#DIV/0!</v>
      </c>
      <c r="D5" s="11"/>
    </row>
    <row r="6" spans="1:4" ht="18.75" customHeight="1" x14ac:dyDescent="0.25">
      <c r="A6" s="95" t="s">
        <v>6</v>
      </c>
      <c r="B6" s="205">
        <v>194</v>
      </c>
      <c r="C6" s="206" t="e">
        <f>B6/'Раздел 1.2'!C17:H17*100</f>
        <v>#DIV/0!</v>
      </c>
      <c r="D6" s="11"/>
    </row>
    <row r="7" spans="1:4" ht="18.75" customHeight="1" x14ac:dyDescent="0.25">
      <c r="A7" s="95" t="s">
        <v>66</v>
      </c>
      <c r="B7" s="205">
        <v>142</v>
      </c>
      <c r="C7" s="206" t="e">
        <f>B7/'Раздел 1.2'!C17:H17*100</f>
        <v>#DIV/0!</v>
      </c>
      <c r="D7" s="11"/>
    </row>
    <row r="8" spans="1:4" ht="18.75" customHeight="1" x14ac:dyDescent="0.25">
      <c r="A8" s="95" t="s">
        <v>258</v>
      </c>
      <c r="B8" s="205">
        <v>88</v>
      </c>
      <c r="C8" s="206" t="e">
        <f>B8/'Раздел 1.2'!C17:H17*100</f>
        <v>#DIV/0!</v>
      </c>
      <c r="D8" s="11"/>
    </row>
    <row r="9" spans="1:4" ht="18.75" customHeight="1" x14ac:dyDescent="0.25">
      <c r="A9" s="95" t="s">
        <v>259</v>
      </c>
      <c r="B9" s="205">
        <v>77</v>
      </c>
      <c r="C9" s="206" t="e">
        <f>B9/'Раздел 1.2'!C17:H17*100</f>
        <v>#DIV/0!</v>
      </c>
      <c r="D9" s="11"/>
    </row>
    <row r="10" spans="1:4" ht="18.75" x14ac:dyDescent="0.25">
      <c r="A10" s="106" t="s">
        <v>7</v>
      </c>
      <c r="B10" s="203">
        <f>SUM(B11:B16)</f>
        <v>705</v>
      </c>
      <c r="C10" s="204" t="s">
        <v>229</v>
      </c>
      <c r="D10" s="8"/>
    </row>
    <row r="11" spans="1:4" ht="18.75" customHeight="1" x14ac:dyDescent="0.25">
      <c r="A11" s="95" t="s">
        <v>8</v>
      </c>
      <c r="B11" s="205">
        <v>2</v>
      </c>
      <c r="C11" s="206" t="e">
        <f>B11/'Раздел 1.2'!C17:H17*100</f>
        <v>#DIV/0!</v>
      </c>
      <c r="D11" s="11"/>
    </row>
    <row r="12" spans="1:4" ht="18.75" customHeight="1" x14ac:dyDescent="0.25">
      <c r="A12" s="95" t="s">
        <v>9</v>
      </c>
      <c r="B12" s="205">
        <v>376</v>
      </c>
      <c r="C12" s="206" t="e">
        <f>B12/'Раздел 1.2'!C17:H17*100</f>
        <v>#DIV/0!</v>
      </c>
      <c r="D12" s="11"/>
    </row>
    <row r="13" spans="1:4" ht="18.75" customHeight="1" x14ac:dyDescent="0.25">
      <c r="A13" s="95" t="s">
        <v>261</v>
      </c>
      <c r="B13" s="205">
        <v>26</v>
      </c>
      <c r="C13" s="206" t="e">
        <f>B13/'Раздел 1.2'!C17:H17*100</f>
        <v>#DIV/0!</v>
      </c>
      <c r="D13" s="11"/>
    </row>
    <row r="14" spans="1:4" ht="18.75" customHeight="1" x14ac:dyDescent="0.25">
      <c r="A14" s="95" t="s">
        <v>262</v>
      </c>
      <c r="B14" s="205">
        <v>43</v>
      </c>
      <c r="C14" s="206" t="e">
        <f>B14/'Раздел 1.2'!C17:H17*100</f>
        <v>#DIV/0!</v>
      </c>
      <c r="D14" s="11"/>
    </row>
    <row r="15" spans="1:4" ht="18.75" customHeight="1" x14ac:dyDescent="0.25">
      <c r="A15" s="95" t="s">
        <v>10</v>
      </c>
      <c r="B15" s="205">
        <v>155</v>
      </c>
      <c r="C15" s="206" t="e">
        <f>B15/'Раздел 1.2'!C17:H17*100</f>
        <v>#DIV/0!</v>
      </c>
      <c r="D15" s="11"/>
    </row>
    <row r="16" spans="1:4" ht="18.75" x14ac:dyDescent="0.25">
      <c r="A16" s="95" t="s">
        <v>192</v>
      </c>
      <c r="B16" s="205">
        <v>103</v>
      </c>
      <c r="C16" s="206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topLeftCell="A16" zoomScale="90" zoomScaleNormal="80" zoomScaleSheetLayoutView="90" workbookViewId="0">
      <selection activeCell="B21" sqref="B21:L21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56" t="s">
        <v>89</v>
      </c>
      <c r="B1" s="356"/>
      <c r="C1" s="356"/>
      <c r="D1" s="356"/>
      <c r="E1" s="356"/>
      <c r="F1" s="356"/>
      <c r="G1" s="356"/>
      <c r="H1" s="356"/>
      <c r="I1" s="356"/>
      <c r="J1" s="356"/>
      <c r="K1" s="181"/>
      <c r="L1" s="181"/>
    </row>
    <row r="2" spans="1:12" s="5" customFormat="1" ht="37.5" customHeight="1" x14ac:dyDescent="0.25">
      <c r="A2" s="358" t="s">
        <v>55</v>
      </c>
      <c r="B2" s="355" t="s">
        <v>48</v>
      </c>
      <c r="C2" s="355" t="s">
        <v>49</v>
      </c>
      <c r="D2" s="355"/>
      <c r="E2" s="355" t="s">
        <v>50</v>
      </c>
      <c r="F2" s="355" t="s">
        <v>51</v>
      </c>
      <c r="G2" s="355" t="s">
        <v>56</v>
      </c>
      <c r="H2" s="355"/>
      <c r="I2" s="355"/>
      <c r="J2" s="355" t="s">
        <v>57</v>
      </c>
      <c r="K2" s="355" t="s">
        <v>206</v>
      </c>
      <c r="L2" s="355" t="s">
        <v>194</v>
      </c>
    </row>
    <row r="3" spans="1:12" s="5" customFormat="1" ht="57.75" customHeight="1" x14ac:dyDescent="0.25">
      <c r="A3" s="358"/>
      <c r="B3" s="355"/>
      <c r="C3" s="201" t="s">
        <v>52</v>
      </c>
      <c r="D3" s="201" t="s">
        <v>82</v>
      </c>
      <c r="E3" s="355"/>
      <c r="F3" s="355"/>
      <c r="G3" s="201" t="s">
        <v>58</v>
      </c>
      <c r="H3" s="201" t="s">
        <v>205</v>
      </c>
      <c r="I3" s="201" t="s">
        <v>59</v>
      </c>
      <c r="J3" s="355"/>
      <c r="K3" s="355"/>
      <c r="L3" s="355"/>
    </row>
    <row r="4" spans="1:12" s="5" customFormat="1" ht="75" customHeight="1" x14ac:dyDescent="0.25">
      <c r="A4" s="59" t="s">
        <v>60</v>
      </c>
      <c r="B4" s="98" t="s">
        <v>53</v>
      </c>
      <c r="C4" s="98" t="e">
        <f>SUM(C5,#REF!,#REF!)</f>
        <v>#REF!</v>
      </c>
      <c r="D4" s="98" t="e">
        <f>SUM(D5,#REF!,#REF!)</f>
        <v>#REF!</v>
      </c>
      <c r="E4" s="98"/>
      <c r="F4" s="98"/>
      <c r="G4" s="98" t="e">
        <f>SUM(G5,#REF!,#REF!)</f>
        <v>#REF!</v>
      </c>
      <c r="H4" s="98" t="e">
        <f>SUM(H5,#REF!,#REF!)</f>
        <v>#REF!</v>
      </c>
      <c r="I4" s="98" t="e">
        <f>SUM(I5,#REF!,#REF!)</f>
        <v>#REF!</v>
      </c>
      <c r="J4" s="98" t="e">
        <f>SUM(J5,#REF!,#REF!)</f>
        <v>#REF!</v>
      </c>
      <c r="K4" s="98" t="e">
        <f>SUM(K5,#REF!,#REF!)</f>
        <v>#REF!</v>
      </c>
      <c r="L4" s="98" t="e">
        <f>SUM(L5,#REF!,#REF!)</f>
        <v>#REF!</v>
      </c>
    </row>
    <row r="5" spans="1:12" s="5" customFormat="1" ht="21.6" customHeight="1" x14ac:dyDescent="0.25">
      <c r="A5" s="58"/>
      <c r="B5" s="124" t="s">
        <v>207</v>
      </c>
      <c r="C5" s="217">
        <f>SUM(C6:C10)</f>
        <v>5</v>
      </c>
      <c r="D5" s="217">
        <f>D6+D7+D8+D9+D13+D10</f>
        <v>6</v>
      </c>
      <c r="E5" s="207"/>
      <c r="F5" s="126"/>
      <c r="G5" s="217">
        <f t="shared" ref="G5:L5" si="0">SUM(G6:G10)</f>
        <v>75</v>
      </c>
      <c r="H5" s="217">
        <f t="shared" si="0"/>
        <v>7</v>
      </c>
      <c r="I5" s="125">
        <f t="shared" si="0"/>
        <v>2708</v>
      </c>
      <c r="J5" s="126">
        <f t="shared" si="0"/>
        <v>5</v>
      </c>
      <c r="K5" s="126">
        <f t="shared" si="0"/>
        <v>1</v>
      </c>
      <c r="L5" s="127">
        <f t="shared" si="0"/>
        <v>457000</v>
      </c>
    </row>
    <row r="6" spans="1:12" s="5" customFormat="1" ht="37.5" x14ac:dyDescent="0.25">
      <c r="A6" s="58"/>
      <c r="B6" s="67" t="s">
        <v>396</v>
      </c>
      <c r="C6" s="57">
        <v>1</v>
      </c>
      <c r="D6" s="57">
        <v>1</v>
      </c>
      <c r="E6" s="97" t="s">
        <v>401</v>
      </c>
      <c r="F6" s="245" t="s">
        <v>402</v>
      </c>
      <c r="G6" s="21">
        <v>20</v>
      </c>
      <c r="H6" s="21">
        <v>4</v>
      </c>
      <c r="I6" s="21">
        <v>844</v>
      </c>
      <c r="J6" s="107">
        <v>0</v>
      </c>
      <c r="K6" s="107">
        <v>0</v>
      </c>
      <c r="L6" s="107"/>
    </row>
    <row r="7" spans="1:12" s="5" customFormat="1" ht="37.5" x14ac:dyDescent="0.25">
      <c r="A7" s="58"/>
      <c r="B7" s="67" t="s">
        <v>397</v>
      </c>
      <c r="C7" s="57">
        <v>1</v>
      </c>
      <c r="D7" s="57">
        <v>1</v>
      </c>
      <c r="E7" s="97" t="s">
        <v>401</v>
      </c>
      <c r="F7" s="97" t="s">
        <v>403</v>
      </c>
      <c r="G7" s="21">
        <v>10</v>
      </c>
      <c r="H7" s="21">
        <v>0</v>
      </c>
      <c r="I7" s="21">
        <v>629</v>
      </c>
      <c r="J7" s="107">
        <v>0</v>
      </c>
      <c r="K7" s="107">
        <v>0</v>
      </c>
      <c r="L7" s="107"/>
    </row>
    <row r="8" spans="1:12" s="5" customFormat="1" ht="37.5" x14ac:dyDescent="0.25">
      <c r="A8" s="58"/>
      <c r="B8" s="67" t="s">
        <v>398</v>
      </c>
      <c r="C8" s="57">
        <v>1</v>
      </c>
      <c r="D8" s="57">
        <v>1</v>
      </c>
      <c r="E8" s="97" t="s">
        <v>401</v>
      </c>
      <c r="F8" s="97" t="s">
        <v>403</v>
      </c>
      <c r="G8" s="21">
        <v>15</v>
      </c>
      <c r="H8" s="21">
        <v>0</v>
      </c>
      <c r="I8" s="21">
        <v>501</v>
      </c>
      <c r="J8" s="107">
        <v>1</v>
      </c>
      <c r="K8" s="107">
        <v>0</v>
      </c>
      <c r="L8" s="107">
        <v>160000</v>
      </c>
    </row>
    <row r="9" spans="1:12" s="5" customFormat="1" ht="37.5" x14ac:dyDescent="0.25">
      <c r="A9" s="58"/>
      <c r="B9" s="67" t="s">
        <v>399</v>
      </c>
      <c r="C9" s="57">
        <v>1</v>
      </c>
      <c r="D9" s="57">
        <v>1</v>
      </c>
      <c r="E9" s="97" t="s">
        <v>401</v>
      </c>
      <c r="F9" s="97" t="s">
        <v>403</v>
      </c>
      <c r="G9" s="21">
        <v>15</v>
      </c>
      <c r="H9" s="21">
        <v>3</v>
      </c>
      <c r="I9" s="21">
        <v>259</v>
      </c>
      <c r="J9" s="107">
        <v>2</v>
      </c>
      <c r="K9" s="107">
        <v>0</v>
      </c>
      <c r="L9" s="262">
        <v>60000</v>
      </c>
    </row>
    <row r="10" spans="1:12" s="5" customFormat="1" ht="56.25" x14ac:dyDescent="0.25">
      <c r="A10" s="58"/>
      <c r="B10" s="67" t="s">
        <v>404</v>
      </c>
      <c r="C10" s="57">
        <v>1</v>
      </c>
      <c r="D10" s="57">
        <v>1</v>
      </c>
      <c r="E10" s="97" t="s">
        <v>401</v>
      </c>
      <c r="F10" s="97" t="s">
        <v>403</v>
      </c>
      <c r="G10" s="21">
        <v>15</v>
      </c>
      <c r="H10" s="21">
        <v>0</v>
      </c>
      <c r="I10" s="21">
        <v>475</v>
      </c>
      <c r="J10" s="107">
        <v>2</v>
      </c>
      <c r="K10" s="107">
        <v>1</v>
      </c>
      <c r="L10" s="262">
        <v>237000</v>
      </c>
    </row>
    <row r="11" spans="1:12" s="5" customFormat="1" ht="75" customHeight="1" x14ac:dyDescent="0.25">
      <c r="A11" s="59" t="s">
        <v>61</v>
      </c>
      <c r="B11" s="98" t="s">
        <v>54</v>
      </c>
      <c r="C11" s="98" t="e">
        <f>SUM(#REF!,C12,#REF!)</f>
        <v>#REF!</v>
      </c>
      <c r="D11" s="98" t="e">
        <f>SUM(#REF!,D12,#REF!)</f>
        <v>#REF!</v>
      </c>
      <c r="E11" s="98"/>
      <c r="F11" s="98"/>
      <c r="G11" s="98" t="e">
        <f>SUM(#REF!,G12,#REF!)</f>
        <v>#REF!</v>
      </c>
      <c r="H11" s="98" t="e">
        <f>SUM(#REF!,H12,#REF!)</f>
        <v>#REF!</v>
      </c>
      <c r="I11" s="98" t="e">
        <f>SUM(#REF!,I12,#REF!)</f>
        <v>#REF!</v>
      </c>
      <c r="J11" s="98" t="e">
        <f>SUM(#REF!,J12,#REF!)</f>
        <v>#REF!</v>
      </c>
      <c r="K11" s="98" t="e">
        <f>SUM(#REF!,K12,#REF!)</f>
        <v>#REF!</v>
      </c>
      <c r="L11" s="98" t="e">
        <f>SUM(#REF!,K12,#REF!)</f>
        <v>#REF!</v>
      </c>
    </row>
    <row r="12" spans="1:12" s="5" customFormat="1" x14ac:dyDescent="0.25">
      <c r="A12" s="58"/>
      <c r="B12" s="124" t="s">
        <v>207</v>
      </c>
      <c r="C12" s="217">
        <f>SUM(C14:C14)</f>
        <v>1</v>
      </c>
      <c r="D12" s="217">
        <f>SUM(D14:D14)</f>
        <v>1</v>
      </c>
      <c r="E12" s="207"/>
      <c r="F12" s="126"/>
      <c r="G12" s="217">
        <f t="shared" ref="G12:L12" si="1">SUM(G14:G14)</f>
        <v>10</v>
      </c>
      <c r="H12" s="217">
        <f t="shared" si="1"/>
        <v>0</v>
      </c>
      <c r="I12" s="217">
        <f t="shared" si="1"/>
        <v>646</v>
      </c>
      <c r="J12" s="218">
        <f t="shared" si="1"/>
        <v>1</v>
      </c>
      <c r="K12" s="218">
        <f t="shared" si="1"/>
        <v>0</v>
      </c>
      <c r="L12" s="219">
        <f t="shared" si="1"/>
        <v>25000</v>
      </c>
    </row>
    <row r="13" spans="1:12" s="5" customFormat="1" ht="37.5" x14ac:dyDescent="0.25">
      <c r="A13" s="58"/>
      <c r="B13" s="67" t="s">
        <v>400</v>
      </c>
      <c r="C13" s="57">
        <v>1</v>
      </c>
      <c r="D13" s="57">
        <v>1</v>
      </c>
      <c r="E13" s="97" t="s">
        <v>401</v>
      </c>
      <c r="F13" s="97" t="s">
        <v>403</v>
      </c>
      <c r="G13" s="21">
        <v>10</v>
      </c>
      <c r="H13" s="21">
        <v>0</v>
      </c>
      <c r="I13" s="21">
        <v>258</v>
      </c>
      <c r="J13" s="107">
        <v>1</v>
      </c>
      <c r="K13" s="107">
        <v>0</v>
      </c>
      <c r="L13" s="262">
        <v>25000</v>
      </c>
    </row>
    <row r="14" spans="1:12" s="5" customFormat="1" ht="37.5" x14ac:dyDescent="0.25">
      <c r="A14" s="58"/>
      <c r="B14" s="67" t="s">
        <v>405</v>
      </c>
      <c r="C14" s="57">
        <v>1</v>
      </c>
      <c r="D14" s="57">
        <v>1</v>
      </c>
      <c r="E14" s="97" t="s">
        <v>401</v>
      </c>
      <c r="F14" s="97" t="s">
        <v>403</v>
      </c>
      <c r="G14" s="21">
        <v>10</v>
      </c>
      <c r="H14" s="21">
        <v>0</v>
      </c>
      <c r="I14" s="21">
        <v>646</v>
      </c>
      <c r="J14" s="97">
        <v>1</v>
      </c>
      <c r="K14" s="97">
        <v>0</v>
      </c>
      <c r="L14" s="97">
        <v>25000</v>
      </c>
    </row>
    <row r="15" spans="1:12" s="5" customFormat="1" ht="37.5" customHeight="1" x14ac:dyDescent="0.25">
      <c r="A15" s="59" t="s">
        <v>87</v>
      </c>
      <c r="B15" s="98" t="s">
        <v>62</v>
      </c>
      <c r="C15" s="98" t="e">
        <f>SUM(#REF!,C16,#REF!)</f>
        <v>#REF!</v>
      </c>
      <c r="D15" s="98" t="e">
        <f>SUM(#REF!,D16,#REF!)</f>
        <v>#REF!</v>
      </c>
      <c r="E15" s="98"/>
      <c r="F15" s="59"/>
      <c r="G15" s="98" t="e">
        <f>SUM(#REF!,G16,#REF!)</f>
        <v>#REF!</v>
      </c>
      <c r="H15" s="98" t="e">
        <f>SUM(#REF!,H16,#REF!)</f>
        <v>#REF!</v>
      </c>
      <c r="I15" s="98" t="e">
        <f>SUM(#REF!,I16,#REF!)</f>
        <v>#REF!</v>
      </c>
      <c r="J15" s="98" t="e">
        <f>SUM(#REF!,J16,#REF!)</f>
        <v>#REF!</v>
      </c>
      <c r="K15" s="98" t="e">
        <f>SUM(#REF!,K16,#REF!)</f>
        <v>#REF!</v>
      </c>
      <c r="L15" s="98" t="e">
        <f>SUM(#REF!,L16,#REF!)</f>
        <v>#REF!</v>
      </c>
    </row>
    <row r="16" spans="1:12" s="5" customFormat="1" x14ac:dyDescent="0.25">
      <c r="A16" s="58"/>
      <c r="B16" s="124" t="s">
        <v>207</v>
      </c>
      <c r="C16" s="125">
        <f>SUM(C17:C18)</f>
        <v>2</v>
      </c>
      <c r="D16" s="125">
        <f>SUM(D17:D18)</f>
        <v>2</v>
      </c>
      <c r="E16" s="207"/>
      <c r="F16" s="126"/>
      <c r="G16" s="125">
        <f t="shared" ref="G16:L16" si="2">SUM(G17:G18)</f>
        <v>42</v>
      </c>
      <c r="H16" s="125">
        <f t="shared" si="2"/>
        <v>3</v>
      </c>
      <c r="I16" s="125">
        <f t="shared" si="2"/>
        <v>431</v>
      </c>
      <c r="J16" s="126">
        <f t="shared" si="2"/>
        <v>2</v>
      </c>
      <c r="K16" s="126">
        <f t="shared" si="2"/>
        <v>0</v>
      </c>
      <c r="L16" s="127">
        <f t="shared" si="2"/>
        <v>50000</v>
      </c>
    </row>
    <row r="17" spans="1:14" s="5" customFormat="1" ht="56.25" x14ac:dyDescent="0.25">
      <c r="A17" s="58"/>
      <c r="B17" s="67" t="s">
        <v>406</v>
      </c>
      <c r="C17" s="57">
        <v>1</v>
      </c>
      <c r="D17" s="57">
        <v>1</v>
      </c>
      <c r="E17" s="97" t="s">
        <v>401</v>
      </c>
      <c r="F17" s="97" t="s">
        <v>408</v>
      </c>
      <c r="G17" s="21">
        <v>30</v>
      </c>
      <c r="H17" s="21">
        <v>2</v>
      </c>
      <c r="I17" s="21">
        <v>345</v>
      </c>
      <c r="J17" s="97">
        <v>2</v>
      </c>
      <c r="K17" s="97">
        <v>0</v>
      </c>
      <c r="L17" s="262">
        <v>50000</v>
      </c>
    </row>
    <row r="18" spans="1:14" s="5" customFormat="1" ht="93.75" x14ac:dyDescent="0.25">
      <c r="A18" s="58"/>
      <c r="B18" s="67" t="s">
        <v>407</v>
      </c>
      <c r="C18" s="57">
        <v>1</v>
      </c>
      <c r="D18" s="57">
        <v>1</v>
      </c>
      <c r="E18" s="97" t="s">
        <v>401</v>
      </c>
      <c r="F18" s="97" t="s">
        <v>408</v>
      </c>
      <c r="G18" s="21">
        <v>12</v>
      </c>
      <c r="H18" s="21">
        <v>1</v>
      </c>
      <c r="I18" s="21">
        <v>86</v>
      </c>
      <c r="J18" s="97">
        <v>0</v>
      </c>
      <c r="K18" s="97">
        <v>0</v>
      </c>
      <c r="L18" s="97"/>
    </row>
    <row r="19" spans="1:14" s="5" customFormat="1" ht="75" customHeight="1" x14ac:dyDescent="0.25">
      <c r="A19" s="98" t="s">
        <v>88</v>
      </c>
      <c r="B19" s="98" t="s">
        <v>65</v>
      </c>
      <c r="C19" s="98" t="e">
        <f>SUM(#REF!,C20,#REF!)</f>
        <v>#REF!</v>
      </c>
      <c r="D19" s="98" t="e">
        <f>SUM(#REF!,D20,#REF!)</f>
        <v>#REF!</v>
      </c>
      <c r="E19" s="98"/>
      <c r="F19" s="98"/>
      <c r="G19" s="98" t="e">
        <f>SUM(#REF!,G20,#REF!)</f>
        <v>#REF!</v>
      </c>
      <c r="H19" s="98" t="e">
        <f>SUM(#REF!,H20,#REF!)</f>
        <v>#REF!</v>
      </c>
      <c r="I19" s="98" t="e">
        <f>#REF!+I20+#REF!</f>
        <v>#REF!</v>
      </c>
      <c r="J19" s="98" t="e">
        <f>SUM(#REF!,J20,#REF!)</f>
        <v>#REF!</v>
      </c>
      <c r="K19" s="98" t="e">
        <f>SUM(#REF!,K20,#REF!)</f>
        <v>#REF!</v>
      </c>
      <c r="L19" s="98" t="e">
        <f>SUM(#REF!,L20,#REF!)</f>
        <v>#REF!</v>
      </c>
    </row>
    <row r="20" spans="1:14" s="5" customFormat="1" x14ac:dyDescent="0.25">
      <c r="A20" s="58"/>
      <c r="B20" s="124" t="s">
        <v>207</v>
      </c>
      <c r="C20" s="125" t="e">
        <f>C21+#REF!+#REF!+#REF!+#REF!</f>
        <v>#REF!</v>
      </c>
      <c r="D20" s="125" t="e">
        <f>D21+#REF!+#REF!+#REF!+#REF!</f>
        <v>#REF!</v>
      </c>
      <c r="E20" s="207"/>
      <c r="F20" s="126"/>
      <c r="G20" s="125">
        <f t="shared" ref="G20:L20" si="3">SUM(G21:G21)</f>
        <v>5</v>
      </c>
      <c r="H20" s="125">
        <f t="shared" si="3"/>
        <v>0</v>
      </c>
      <c r="I20" s="125">
        <f t="shared" si="3"/>
        <v>3302</v>
      </c>
      <c r="J20" s="126">
        <f t="shared" si="3"/>
        <v>0</v>
      </c>
      <c r="K20" s="126">
        <f t="shared" si="3"/>
        <v>0</v>
      </c>
      <c r="L20" s="127">
        <f t="shared" si="3"/>
        <v>0</v>
      </c>
    </row>
    <row r="21" spans="1:14" s="5" customFormat="1" ht="37.5" x14ac:dyDescent="0.25">
      <c r="A21" s="58"/>
      <c r="B21" s="67" t="s">
        <v>409</v>
      </c>
      <c r="C21" s="57">
        <v>1</v>
      </c>
      <c r="D21" s="57">
        <v>1</v>
      </c>
      <c r="E21" s="97" t="s">
        <v>401</v>
      </c>
      <c r="F21" s="97" t="s">
        <v>410</v>
      </c>
      <c r="G21" s="21">
        <v>5</v>
      </c>
      <c r="H21" s="21">
        <v>0</v>
      </c>
      <c r="I21" s="21">
        <v>3302</v>
      </c>
      <c r="J21" s="97">
        <v>0</v>
      </c>
      <c r="K21" s="97">
        <v>0</v>
      </c>
      <c r="L21" s="97">
        <v>0</v>
      </c>
    </row>
    <row r="22" spans="1:14" ht="19.5" x14ac:dyDescent="0.35">
      <c r="A22" s="357" t="s">
        <v>175</v>
      </c>
      <c r="B22" s="357"/>
      <c r="C22" s="357"/>
      <c r="D22" s="357"/>
      <c r="E22" s="357"/>
      <c r="F22" s="357"/>
      <c r="G22" s="357"/>
      <c r="H22" s="357"/>
      <c r="I22" s="357"/>
      <c r="J22" s="357"/>
      <c r="K22" s="98"/>
      <c r="L22" s="98"/>
    </row>
    <row r="23" spans="1:14" x14ac:dyDescent="0.3">
      <c r="K23" s="208"/>
      <c r="L23" s="122"/>
    </row>
    <row r="24" spans="1:14" x14ac:dyDescent="0.3">
      <c r="I24" s="10"/>
      <c r="J24" s="10"/>
      <c r="K24" s="122"/>
      <c r="L24" s="122"/>
      <c r="M24" s="3"/>
      <c r="N24" s="3"/>
    </row>
    <row r="25" spans="1:14" x14ac:dyDescent="0.3">
      <c r="I25" s="10"/>
      <c r="J25" s="10"/>
      <c r="K25" s="122"/>
      <c r="L25" s="122"/>
      <c r="M25" s="3"/>
      <c r="N25" s="3"/>
    </row>
    <row r="26" spans="1:14" x14ac:dyDescent="0.3">
      <c r="I26" s="10"/>
      <c r="J26" s="10"/>
      <c r="K26" s="122"/>
      <c r="L26" s="122"/>
      <c r="M26" s="3"/>
      <c r="N26" s="3"/>
    </row>
    <row r="27" spans="1:14" x14ac:dyDescent="0.3">
      <c r="I27" s="10"/>
      <c r="J27" s="10"/>
      <c r="K27" s="122"/>
      <c r="L27" s="122"/>
      <c r="M27" s="3"/>
      <c r="N27" s="3"/>
    </row>
    <row r="28" spans="1:14" x14ac:dyDescent="0.3">
      <c r="I28" s="10"/>
      <c r="J28" s="10"/>
      <c r="K28" s="122"/>
      <c r="L28" s="122"/>
      <c r="M28" s="3"/>
      <c r="N28" s="3"/>
    </row>
    <row r="29" spans="1:14" x14ac:dyDescent="0.3">
      <c r="I29" s="10"/>
      <c r="J29" s="10"/>
      <c r="K29" s="122"/>
      <c r="L29" s="122"/>
      <c r="M29" s="3"/>
      <c r="N29" s="3"/>
    </row>
    <row r="30" spans="1:14" x14ac:dyDescent="0.3">
      <c r="I30" s="10"/>
      <c r="J30" s="209"/>
      <c r="K30" s="210"/>
      <c r="L30" s="210"/>
      <c r="M30" s="211"/>
      <c r="N30" s="3"/>
    </row>
    <row r="31" spans="1:14" x14ac:dyDescent="0.3">
      <c r="I31" s="10"/>
      <c r="J31" s="209"/>
      <c r="K31" s="210"/>
      <c r="L31" s="210"/>
      <c r="M31" s="211"/>
      <c r="N31" s="3"/>
    </row>
    <row r="32" spans="1:14" x14ac:dyDescent="0.25">
      <c r="A32"/>
      <c r="B32"/>
      <c r="C32"/>
      <c r="D32"/>
      <c r="E32"/>
      <c r="F32"/>
      <c r="G32"/>
      <c r="H32"/>
      <c r="I32" s="3"/>
      <c r="J32" s="211"/>
      <c r="K32" s="210"/>
      <c r="L32" s="210"/>
      <c r="M32" s="211"/>
      <c r="N32" s="3"/>
    </row>
    <row r="33" spans="1:14" x14ac:dyDescent="0.25">
      <c r="A33"/>
      <c r="B33"/>
      <c r="C33"/>
      <c r="D33"/>
      <c r="E33"/>
      <c r="F33"/>
      <c r="G33"/>
      <c r="H33"/>
      <c r="I33" s="3"/>
      <c r="J33" s="211"/>
      <c r="K33" s="212"/>
      <c r="L33" s="212"/>
      <c r="M33" s="211"/>
      <c r="N33" s="3"/>
    </row>
    <row r="34" spans="1:14" x14ac:dyDescent="0.25">
      <c r="A34"/>
      <c r="B34"/>
      <c r="C34"/>
      <c r="D34"/>
      <c r="E34"/>
      <c r="F34"/>
      <c r="G34"/>
      <c r="H34"/>
      <c r="I34" s="3"/>
      <c r="J34" s="211"/>
      <c r="K34" s="213"/>
      <c r="L34" s="213"/>
      <c r="M34" s="211"/>
      <c r="N34" s="3"/>
    </row>
    <row r="35" spans="1:14" x14ac:dyDescent="0.25">
      <c r="A35"/>
      <c r="B35"/>
      <c r="C35"/>
      <c r="D35"/>
      <c r="E35"/>
      <c r="F35"/>
      <c r="G35"/>
      <c r="H35"/>
      <c r="I35" s="3"/>
      <c r="J35" s="211"/>
      <c r="K35" s="213"/>
      <c r="L35" s="213"/>
      <c r="M35" s="211"/>
      <c r="N35" s="3"/>
    </row>
    <row r="36" spans="1:14" x14ac:dyDescent="0.25">
      <c r="A36"/>
      <c r="B36"/>
      <c r="C36"/>
      <c r="D36"/>
      <c r="E36"/>
      <c r="F36"/>
      <c r="G36"/>
      <c r="H36"/>
      <c r="I36" s="3"/>
      <c r="J36" s="211"/>
      <c r="K36" s="213"/>
      <c r="L36" s="213"/>
      <c r="M36" s="211"/>
      <c r="N36" s="3"/>
    </row>
    <row r="37" spans="1:14" x14ac:dyDescent="0.25">
      <c r="A37"/>
      <c r="B37"/>
      <c r="C37"/>
      <c r="D37"/>
      <c r="E37"/>
      <c r="F37"/>
      <c r="G37"/>
      <c r="H37"/>
      <c r="I37" s="3"/>
      <c r="J37" s="3"/>
      <c r="K37" s="123"/>
      <c r="L37" s="123"/>
      <c r="M37" s="3"/>
      <c r="N37" s="3"/>
    </row>
    <row r="38" spans="1:14" x14ac:dyDescent="0.25">
      <c r="A38"/>
      <c r="B38"/>
      <c r="C38"/>
      <c r="D38"/>
      <c r="E38"/>
      <c r="F38"/>
      <c r="G38"/>
      <c r="H38"/>
      <c r="I38" s="3"/>
      <c r="J38" s="3"/>
      <c r="K38" s="123"/>
      <c r="L38" s="123"/>
      <c r="M38" s="3"/>
      <c r="N38" s="3"/>
    </row>
    <row r="39" spans="1:14" x14ac:dyDescent="0.25">
      <c r="A39"/>
      <c r="B39"/>
      <c r="C39"/>
      <c r="D39"/>
      <c r="E39"/>
      <c r="F39"/>
      <c r="G39"/>
      <c r="H39"/>
      <c r="I39" s="3"/>
      <c r="J39" s="3"/>
      <c r="K39" s="123"/>
      <c r="L39" s="123"/>
      <c r="M39" s="3"/>
      <c r="N39" s="3"/>
    </row>
    <row r="40" spans="1:14" x14ac:dyDescent="0.25">
      <c r="A40"/>
      <c r="B40"/>
      <c r="C40"/>
      <c r="D40"/>
      <c r="E40"/>
      <c r="F40"/>
      <c r="G40"/>
      <c r="H40"/>
      <c r="I40" s="3"/>
      <c r="J40" s="211"/>
      <c r="K40" s="213"/>
      <c r="L40" s="213"/>
      <c r="M40" s="211"/>
      <c r="N40" s="211"/>
    </row>
    <row r="41" spans="1:14" x14ac:dyDescent="0.25">
      <c r="A41"/>
      <c r="B41"/>
      <c r="C41"/>
      <c r="D41"/>
      <c r="E41"/>
      <c r="F41"/>
      <c r="G41"/>
      <c r="H41"/>
      <c r="I41" s="3"/>
      <c r="J41" s="211"/>
      <c r="K41" s="213"/>
      <c r="L41" s="213"/>
      <c r="M41" s="211"/>
      <c r="N41" s="211"/>
    </row>
    <row r="42" spans="1:14" x14ac:dyDescent="0.25">
      <c r="A42"/>
      <c r="B42"/>
      <c r="C42"/>
      <c r="D42"/>
      <c r="E42"/>
      <c r="F42"/>
      <c r="G42"/>
      <c r="H42"/>
      <c r="I42" s="3"/>
      <c r="J42" s="211"/>
      <c r="K42" s="213"/>
      <c r="L42" s="213"/>
      <c r="M42" s="211"/>
      <c r="N42" s="211"/>
    </row>
    <row r="43" spans="1:14" x14ac:dyDescent="0.25">
      <c r="A43"/>
      <c r="B43"/>
      <c r="C43"/>
      <c r="D43"/>
      <c r="E43"/>
      <c r="F43"/>
      <c r="G43"/>
      <c r="H43"/>
      <c r="I43" s="3"/>
      <c r="J43" s="211"/>
      <c r="K43" s="213"/>
      <c r="L43" s="213"/>
      <c r="M43" s="211"/>
      <c r="N43" s="211"/>
    </row>
    <row r="44" spans="1:14" x14ac:dyDescent="0.25">
      <c r="A44"/>
      <c r="B44"/>
      <c r="C44"/>
      <c r="D44"/>
      <c r="E44"/>
      <c r="F44"/>
      <c r="G44"/>
      <c r="H44"/>
      <c r="I44" s="3"/>
      <c r="J44" s="211"/>
      <c r="K44" s="212"/>
      <c r="L44" s="212"/>
      <c r="M44" s="211"/>
      <c r="N44" s="211"/>
    </row>
    <row r="45" spans="1:14" x14ac:dyDescent="0.25">
      <c r="A45"/>
      <c r="B45"/>
      <c r="C45"/>
      <c r="D45"/>
      <c r="E45"/>
      <c r="F45"/>
      <c r="G45"/>
      <c r="H45"/>
      <c r="I45" s="3"/>
      <c r="J45" s="211"/>
      <c r="K45" s="213"/>
      <c r="L45" s="213"/>
      <c r="M45" s="211"/>
      <c r="N45" s="211"/>
    </row>
    <row r="46" spans="1:14" x14ac:dyDescent="0.25">
      <c r="A46"/>
      <c r="B46"/>
      <c r="C46"/>
      <c r="D46"/>
      <c r="E46"/>
      <c r="F46"/>
      <c r="G46"/>
      <c r="H46"/>
      <c r="I46" s="3"/>
      <c r="J46" s="211"/>
      <c r="K46" s="213"/>
      <c r="L46" s="213"/>
      <c r="M46" s="211"/>
      <c r="N46" s="211"/>
    </row>
    <row r="47" spans="1:14" x14ac:dyDescent="0.25">
      <c r="A47"/>
      <c r="B47"/>
      <c r="C47"/>
      <c r="D47"/>
      <c r="E47"/>
      <c r="F47"/>
      <c r="G47"/>
      <c r="H47"/>
      <c r="I47" s="3"/>
      <c r="J47" s="211"/>
      <c r="K47" s="213"/>
      <c r="L47" s="213"/>
      <c r="M47" s="211"/>
      <c r="N47" s="211"/>
    </row>
    <row r="48" spans="1:14" x14ac:dyDescent="0.25">
      <c r="A48"/>
      <c r="B48"/>
      <c r="C48"/>
      <c r="D48"/>
      <c r="E48"/>
      <c r="F48"/>
      <c r="G48"/>
      <c r="H48"/>
      <c r="I48" s="3"/>
      <c r="J48" s="211"/>
      <c r="K48" s="213"/>
      <c r="L48" s="213"/>
      <c r="M48" s="211"/>
      <c r="N48" s="211"/>
    </row>
    <row r="49" spans="1:14" x14ac:dyDescent="0.25">
      <c r="A49"/>
      <c r="B49"/>
      <c r="C49"/>
      <c r="D49"/>
      <c r="E49"/>
      <c r="F49"/>
      <c r="G49"/>
      <c r="H49"/>
      <c r="I49" s="3"/>
      <c r="J49" s="211"/>
      <c r="K49" s="213"/>
      <c r="L49" s="213"/>
      <c r="M49" s="211"/>
      <c r="N49" s="211"/>
    </row>
    <row r="50" spans="1:14" x14ac:dyDescent="0.25">
      <c r="A50"/>
      <c r="B50"/>
      <c r="C50"/>
      <c r="D50"/>
      <c r="E50"/>
      <c r="F50"/>
      <c r="G50"/>
      <c r="H50"/>
      <c r="I50" s="3"/>
      <c r="J50" s="3"/>
      <c r="K50" s="123"/>
      <c r="L50" s="123"/>
      <c r="M50" s="3"/>
      <c r="N50" s="3"/>
    </row>
    <row r="51" spans="1:14" x14ac:dyDescent="0.25">
      <c r="A51"/>
      <c r="B51"/>
      <c r="C51"/>
      <c r="D51"/>
      <c r="E51"/>
      <c r="F51"/>
      <c r="G51"/>
      <c r="H51"/>
      <c r="I51" s="3"/>
      <c r="J51" s="3"/>
      <c r="K51" s="123"/>
      <c r="L51" s="123"/>
      <c r="M51" s="3"/>
      <c r="N51" s="3"/>
    </row>
    <row r="52" spans="1:14" x14ac:dyDescent="0.25">
      <c r="A52"/>
      <c r="B52"/>
      <c r="C52"/>
      <c r="D52"/>
      <c r="E52"/>
      <c r="F52"/>
      <c r="G52"/>
      <c r="H52"/>
      <c r="I52" s="3"/>
      <c r="J52" s="211"/>
      <c r="K52" s="213"/>
      <c r="L52" s="213"/>
      <c r="M52" s="211"/>
      <c r="N52" s="211"/>
    </row>
    <row r="53" spans="1:14" x14ac:dyDescent="0.25">
      <c r="A53"/>
      <c r="B53"/>
      <c r="C53"/>
      <c r="D53"/>
      <c r="E53"/>
      <c r="F53"/>
      <c r="G53"/>
      <c r="H53"/>
      <c r="I53" s="3"/>
      <c r="J53" s="211"/>
      <c r="K53" s="213"/>
      <c r="L53" s="213"/>
      <c r="M53" s="211"/>
      <c r="N53" s="211"/>
    </row>
    <row r="54" spans="1:14" x14ac:dyDescent="0.25">
      <c r="A54"/>
      <c r="B54"/>
      <c r="C54"/>
      <c r="D54"/>
      <c r="E54"/>
      <c r="F54"/>
      <c r="G54"/>
      <c r="H54"/>
      <c r="I54" s="3"/>
      <c r="J54" s="211"/>
      <c r="K54" s="213"/>
      <c r="L54" s="213"/>
      <c r="M54" s="211"/>
      <c r="N54" s="211"/>
    </row>
    <row r="55" spans="1:14" x14ac:dyDescent="0.25">
      <c r="A55"/>
      <c r="B55"/>
      <c r="C55"/>
      <c r="D55"/>
      <c r="E55"/>
      <c r="F55"/>
      <c r="G55"/>
      <c r="H55"/>
      <c r="I55" s="3"/>
      <c r="J55" s="211"/>
      <c r="K55" s="212"/>
      <c r="L55" s="212"/>
      <c r="M55" s="211"/>
      <c r="N55" s="211"/>
    </row>
    <row r="56" spans="1:14" x14ac:dyDescent="0.25">
      <c r="A56"/>
      <c r="B56"/>
      <c r="C56"/>
      <c r="D56"/>
      <c r="E56"/>
      <c r="F56"/>
      <c r="G56"/>
      <c r="H56"/>
      <c r="I56" s="3"/>
      <c r="J56" s="211"/>
      <c r="K56" s="213"/>
      <c r="L56" s="213"/>
      <c r="M56" s="211"/>
      <c r="N56" s="211"/>
    </row>
    <row r="57" spans="1:14" x14ac:dyDescent="0.25">
      <c r="A57"/>
      <c r="B57"/>
      <c r="C57"/>
      <c r="D57"/>
      <c r="E57"/>
      <c r="F57"/>
      <c r="G57"/>
      <c r="H57"/>
      <c r="I57" s="3"/>
      <c r="J57" s="211"/>
      <c r="K57" s="213"/>
      <c r="L57" s="213"/>
      <c r="M57" s="211"/>
      <c r="N57" s="211"/>
    </row>
    <row r="58" spans="1:14" x14ac:dyDescent="0.25">
      <c r="A58"/>
      <c r="B58"/>
      <c r="C58"/>
      <c r="D58"/>
      <c r="E58"/>
      <c r="F58"/>
      <c r="G58"/>
      <c r="H58"/>
      <c r="I58" s="3"/>
      <c r="J58" s="211"/>
      <c r="K58" s="213"/>
      <c r="L58" s="213"/>
      <c r="M58" s="211"/>
      <c r="N58" s="211"/>
    </row>
    <row r="59" spans="1:14" x14ac:dyDescent="0.25">
      <c r="A59"/>
      <c r="B59"/>
      <c r="C59"/>
      <c r="D59"/>
      <c r="E59"/>
      <c r="F59"/>
      <c r="G59"/>
      <c r="H59"/>
      <c r="I59" s="3"/>
      <c r="J59" s="211"/>
      <c r="K59" s="213"/>
      <c r="L59" s="213"/>
      <c r="M59" s="211"/>
      <c r="N59" s="211"/>
    </row>
    <row r="60" spans="1:14" x14ac:dyDescent="0.25">
      <c r="A60"/>
      <c r="B60"/>
      <c r="C60"/>
      <c r="D60"/>
      <c r="E60"/>
      <c r="F60"/>
      <c r="G60"/>
      <c r="H60"/>
      <c r="I60" s="3"/>
      <c r="J60" s="211"/>
      <c r="K60" s="213"/>
      <c r="L60" s="213"/>
      <c r="M60" s="211"/>
      <c r="N60" s="211"/>
    </row>
    <row r="61" spans="1:14" x14ac:dyDescent="0.25">
      <c r="A61"/>
      <c r="B61"/>
      <c r="C61"/>
      <c r="D61"/>
      <c r="E61"/>
      <c r="F61"/>
      <c r="G61"/>
      <c r="H61"/>
      <c r="I61" s="3"/>
      <c r="J61" s="211"/>
      <c r="K61" s="213"/>
      <c r="L61" s="213"/>
      <c r="M61" s="211"/>
      <c r="N61" s="211"/>
    </row>
    <row r="62" spans="1:14" x14ac:dyDescent="0.25">
      <c r="A62"/>
      <c r="B62"/>
      <c r="C62"/>
      <c r="D62"/>
      <c r="E62"/>
      <c r="F62"/>
      <c r="G62"/>
      <c r="H62"/>
      <c r="I62" s="3"/>
      <c r="J62" s="211"/>
      <c r="K62" s="213"/>
      <c r="L62" s="213"/>
      <c r="M62" s="211"/>
      <c r="N62" s="211"/>
    </row>
    <row r="63" spans="1:14" x14ac:dyDescent="0.25">
      <c r="A63"/>
      <c r="B63"/>
      <c r="C63"/>
      <c r="D63"/>
      <c r="E63"/>
      <c r="F63"/>
      <c r="G63"/>
      <c r="H63"/>
      <c r="I63" s="3"/>
      <c r="J63" s="211"/>
      <c r="K63" s="213"/>
      <c r="L63" s="213"/>
      <c r="M63" s="211"/>
      <c r="N63" s="211"/>
    </row>
    <row r="64" spans="1:14" x14ac:dyDescent="0.25">
      <c r="A64"/>
      <c r="B64"/>
      <c r="C64"/>
      <c r="D64"/>
      <c r="E64"/>
      <c r="F64"/>
      <c r="G64"/>
      <c r="H64"/>
      <c r="I64" s="3"/>
      <c r="J64" s="211"/>
      <c r="K64" s="213"/>
      <c r="L64" s="213"/>
      <c r="M64" s="211"/>
      <c r="N64" s="211"/>
    </row>
    <row r="65" spans="1:17" x14ac:dyDescent="0.25">
      <c r="A65"/>
      <c r="B65"/>
      <c r="C65"/>
      <c r="D65"/>
      <c r="E65"/>
      <c r="F65"/>
      <c r="G65"/>
      <c r="H65"/>
      <c r="I65" s="3"/>
      <c r="J65" s="211"/>
      <c r="K65" s="213"/>
      <c r="L65" s="213"/>
      <c r="M65" s="211"/>
      <c r="N65" s="211"/>
    </row>
    <row r="66" spans="1:17" x14ac:dyDescent="0.25">
      <c r="A66"/>
      <c r="B66"/>
      <c r="C66"/>
      <c r="D66"/>
      <c r="E66"/>
      <c r="F66"/>
      <c r="G66"/>
      <c r="H66"/>
      <c r="I66" s="3"/>
      <c r="J66" s="211"/>
      <c r="K66" s="212"/>
      <c r="L66" s="212"/>
      <c r="M66" s="211"/>
      <c r="N66" s="211"/>
    </row>
    <row r="67" spans="1:17" x14ac:dyDescent="0.25">
      <c r="A67"/>
      <c r="B67"/>
      <c r="C67"/>
      <c r="D67"/>
      <c r="E67"/>
      <c r="F67"/>
      <c r="G67"/>
      <c r="H67"/>
      <c r="I67" s="3"/>
      <c r="J67" s="211"/>
      <c r="K67" s="213"/>
      <c r="L67" s="213"/>
      <c r="M67" s="211"/>
      <c r="N67" s="211"/>
    </row>
    <row r="68" spans="1:17" x14ac:dyDescent="0.25">
      <c r="A68"/>
      <c r="B68"/>
      <c r="C68"/>
      <c r="D68"/>
      <c r="E68"/>
      <c r="F68"/>
      <c r="G68" s="214"/>
      <c r="H68" s="214"/>
      <c r="I68" s="211"/>
      <c r="J68" s="211"/>
      <c r="K68" s="213"/>
      <c r="L68" s="213"/>
      <c r="M68" s="211"/>
      <c r="N68" s="211"/>
      <c r="O68" s="214"/>
      <c r="P68" s="214"/>
      <c r="Q68" s="214"/>
    </row>
    <row r="69" spans="1:17" x14ac:dyDescent="0.25">
      <c r="A69"/>
      <c r="B69"/>
      <c r="C69"/>
      <c r="D69"/>
      <c r="E69"/>
      <c r="F69"/>
      <c r="G69" s="214"/>
      <c r="H69" s="214"/>
      <c r="I69" s="211"/>
      <c r="J69" s="211"/>
      <c r="K69" s="213"/>
      <c r="L69" s="213"/>
      <c r="M69" s="211"/>
      <c r="N69" s="211"/>
      <c r="O69" s="214"/>
      <c r="P69" s="214"/>
      <c r="Q69" s="214"/>
    </row>
    <row r="70" spans="1:17" x14ac:dyDescent="0.25">
      <c r="A70"/>
      <c r="B70"/>
      <c r="C70"/>
      <c r="D70"/>
      <c r="E70"/>
      <c r="F70"/>
      <c r="G70" s="214"/>
      <c r="H70" s="214"/>
      <c r="I70" s="211"/>
      <c r="J70" s="211"/>
      <c r="K70" s="213"/>
      <c r="L70" s="213"/>
      <c r="M70" s="211"/>
      <c r="N70" s="211"/>
      <c r="O70" s="214"/>
      <c r="P70" s="214"/>
      <c r="Q70" s="214"/>
    </row>
    <row r="71" spans="1:17" x14ac:dyDescent="0.25">
      <c r="A71"/>
      <c r="B71"/>
      <c r="C71"/>
      <c r="D71"/>
      <c r="E71"/>
      <c r="F71"/>
      <c r="G71" s="214"/>
      <c r="H71" s="214"/>
      <c r="I71" s="211"/>
      <c r="J71" s="211"/>
      <c r="K71" s="213"/>
      <c r="L71" s="213"/>
      <c r="M71" s="211"/>
      <c r="N71" s="211"/>
      <c r="O71" s="214"/>
      <c r="P71" s="214"/>
      <c r="Q71" s="214"/>
    </row>
    <row r="72" spans="1:17" x14ac:dyDescent="0.25">
      <c r="A72"/>
      <c r="B72"/>
      <c r="C72"/>
      <c r="D72"/>
      <c r="E72"/>
      <c r="F72"/>
      <c r="G72" s="214"/>
      <c r="H72" s="214"/>
      <c r="I72" s="211"/>
      <c r="J72" s="211"/>
      <c r="K72" s="213"/>
      <c r="L72" s="213"/>
      <c r="M72" s="211"/>
      <c r="N72" s="211"/>
      <c r="O72" s="214"/>
      <c r="P72" s="214"/>
      <c r="Q72" s="214"/>
    </row>
    <row r="73" spans="1:17" x14ac:dyDescent="0.25">
      <c r="A73"/>
      <c r="B73"/>
      <c r="C73"/>
      <c r="D73"/>
      <c r="E73"/>
      <c r="F73"/>
      <c r="G73" s="214"/>
      <c r="H73" s="214"/>
      <c r="I73" s="211"/>
      <c r="J73" s="211"/>
      <c r="K73" s="213"/>
      <c r="L73" s="213"/>
      <c r="M73" s="211"/>
      <c r="N73" s="211"/>
      <c r="O73" s="214"/>
      <c r="P73" s="214"/>
      <c r="Q73" s="214"/>
    </row>
    <row r="74" spans="1:17" x14ac:dyDescent="0.25">
      <c r="A74"/>
      <c r="B74"/>
      <c r="C74"/>
      <c r="D74"/>
      <c r="E74"/>
      <c r="F74"/>
      <c r="G74" s="214"/>
      <c r="H74" s="214"/>
      <c r="I74" s="211"/>
      <c r="J74" s="211"/>
      <c r="K74" s="213"/>
      <c r="L74" s="213"/>
      <c r="M74" s="211"/>
      <c r="N74" s="211"/>
      <c r="O74" s="214"/>
      <c r="P74" s="214"/>
      <c r="Q74" s="214"/>
    </row>
    <row r="75" spans="1:17" x14ac:dyDescent="0.25">
      <c r="A75"/>
      <c r="B75"/>
      <c r="C75"/>
      <c r="D75"/>
      <c r="E75"/>
      <c r="F75"/>
      <c r="G75" s="214"/>
      <c r="H75" s="214"/>
      <c r="I75" s="211"/>
      <c r="J75" s="211"/>
      <c r="K75" s="213"/>
      <c r="L75" s="213"/>
      <c r="M75" s="211"/>
      <c r="N75" s="211"/>
      <c r="O75" s="214"/>
      <c r="P75" s="214"/>
      <c r="Q75" s="214"/>
    </row>
    <row r="76" spans="1:17" x14ac:dyDescent="0.25">
      <c r="A76"/>
      <c r="B76"/>
      <c r="C76"/>
      <c r="D76"/>
      <c r="E76"/>
      <c r="F76"/>
      <c r="G76" s="214"/>
      <c r="H76" s="214"/>
      <c r="I76" s="211"/>
      <c r="J76" s="211"/>
      <c r="K76" s="213"/>
      <c r="L76" s="213"/>
      <c r="M76" s="211"/>
      <c r="N76" s="211"/>
      <c r="O76" s="214"/>
      <c r="P76" s="214"/>
      <c r="Q76" s="214"/>
    </row>
    <row r="77" spans="1:17" x14ac:dyDescent="0.25">
      <c r="A77"/>
      <c r="B77"/>
      <c r="C77"/>
      <c r="D77"/>
      <c r="E77"/>
      <c r="F77"/>
      <c r="G77" s="214"/>
      <c r="H77" s="214"/>
      <c r="I77" s="211"/>
      <c r="J77" s="211"/>
      <c r="K77" s="212"/>
      <c r="L77" s="212"/>
      <c r="M77" s="211"/>
      <c r="N77" s="211"/>
      <c r="O77" s="214"/>
      <c r="P77" s="214"/>
      <c r="Q77" s="214"/>
    </row>
    <row r="78" spans="1:17" x14ac:dyDescent="0.25">
      <c r="A78"/>
      <c r="B78"/>
      <c r="C78"/>
      <c r="D78"/>
      <c r="E78"/>
      <c r="F78"/>
      <c r="G78" s="214"/>
      <c r="H78" s="214"/>
      <c r="I78" s="211"/>
      <c r="J78" s="211"/>
      <c r="K78" s="213"/>
      <c r="L78" s="213"/>
      <c r="M78" s="211"/>
      <c r="N78" s="211"/>
      <c r="O78" s="214"/>
      <c r="P78" s="214"/>
      <c r="Q78" s="214"/>
    </row>
    <row r="79" spans="1:17" x14ac:dyDescent="0.25">
      <c r="A79"/>
      <c r="B79"/>
      <c r="C79"/>
      <c r="D79"/>
      <c r="E79"/>
      <c r="F79"/>
      <c r="G79" s="214"/>
      <c r="H79" s="214"/>
      <c r="I79" s="211"/>
      <c r="J79" s="211"/>
      <c r="K79" s="213"/>
      <c r="L79" s="213"/>
      <c r="M79" s="211"/>
      <c r="N79" s="211"/>
      <c r="O79" s="214"/>
      <c r="P79" s="214"/>
      <c r="Q79" s="214"/>
    </row>
    <row r="80" spans="1:17" x14ac:dyDescent="0.3">
      <c r="G80" s="215"/>
      <c r="H80" s="215"/>
      <c r="I80" s="209"/>
      <c r="J80" s="209"/>
      <c r="K80" s="209"/>
      <c r="L80" s="209"/>
      <c r="M80" s="211"/>
      <c r="N80" s="211"/>
      <c r="O80" s="214"/>
      <c r="P80" s="214"/>
      <c r="Q80" s="214"/>
    </row>
    <row r="81" spans="7:17" x14ac:dyDescent="0.3">
      <c r="G81" s="215"/>
      <c r="H81" s="215"/>
      <c r="I81" s="209"/>
      <c r="J81" s="209"/>
      <c r="K81" s="209"/>
      <c r="L81" s="209"/>
      <c r="M81" s="211"/>
      <c r="N81" s="211"/>
      <c r="O81" s="214"/>
      <c r="P81" s="214"/>
      <c r="Q81" s="214"/>
    </row>
    <row r="82" spans="7:17" x14ac:dyDescent="0.3">
      <c r="G82" s="215"/>
      <c r="H82" s="215"/>
      <c r="I82" s="216"/>
      <c r="J82" s="216"/>
      <c r="K82" s="216"/>
      <c r="L82" s="216"/>
      <c r="M82" s="214"/>
      <c r="N82" s="214"/>
      <c r="O82" s="214"/>
      <c r="P82" s="214"/>
      <c r="Q82" s="214"/>
    </row>
  </sheetData>
  <sheetProtection sort="0" autoFilter="0" pivotTables="0"/>
  <mergeCells count="11">
    <mergeCell ref="K2:K3"/>
    <mergeCell ref="L2:L3"/>
    <mergeCell ref="A22:J22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B4" sqref="B4:G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59" t="s">
        <v>94</v>
      </c>
      <c r="B1" s="359"/>
      <c r="C1" s="359"/>
      <c r="D1" s="359"/>
      <c r="E1" s="359"/>
      <c r="F1" s="359"/>
      <c r="G1" s="359"/>
    </row>
    <row r="2" spans="1:7" ht="54.75" customHeight="1" x14ac:dyDescent="0.25">
      <c r="A2" s="351" t="s">
        <v>95</v>
      </c>
      <c r="B2" s="360" t="s">
        <v>96</v>
      </c>
      <c r="C2" s="361"/>
      <c r="D2" s="351" t="s">
        <v>98</v>
      </c>
      <c r="E2" s="351" t="s">
        <v>99</v>
      </c>
      <c r="F2" s="351" t="s">
        <v>100</v>
      </c>
      <c r="G2" s="355" t="s">
        <v>101</v>
      </c>
    </row>
    <row r="3" spans="1:7" ht="21" customHeight="1" x14ac:dyDescent="0.25">
      <c r="A3" s="353"/>
      <c r="B3" s="179" t="s">
        <v>52</v>
      </c>
      <c r="C3" s="179" t="s">
        <v>82</v>
      </c>
      <c r="D3" s="353"/>
      <c r="E3" s="353"/>
      <c r="F3" s="353"/>
      <c r="G3" s="355"/>
    </row>
    <row r="4" spans="1:7" ht="129" customHeight="1" x14ac:dyDescent="0.25">
      <c r="A4" s="51" t="s">
        <v>260</v>
      </c>
      <c r="B4" s="54">
        <v>50</v>
      </c>
      <c r="C4" s="54">
        <v>50</v>
      </c>
      <c r="D4" s="74" t="s">
        <v>289</v>
      </c>
      <c r="E4" s="74" t="s">
        <v>290</v>
      </c>
      <c r="F4" s="96" t="s">
        <v>291</v>
      </c>
      <c r="G4" s="67" t="s">
        <v>292</v>
      </c>
    </row>
    <row r="5" spans="1:7" ht="143.25" customHeight="1" x14ac:dyDescent="0.25">
      <c r="A5" s="53" t="s">
        <v>97</v>
      </c>
      <c r="B5" s="54"/>
      <c r="C5" s="54"/>
      <c r="D5" s="74"/>
      <c r="E5" s="96"/>
      <c r="F5" s="96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4" zoomScale="90" zoomScaleNormal="100" zoomScaleSheetLayoutView="90" workbookViewId="0">
      <selection activeCell="B4" sqref="B4:I6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66" t="s">
        <v>102</v>
      </c>
      <c r="B1" s="366"/>
      <c r="C1" s="366"/>
      <c r="D1" s="366"/>
      <c r="E1" s="366"/>
      <c r="F1" s="366"/>
      <c r="G1" s="366"/>
      <c r="H1" s="366"/>
      <c r="I1" s="366"/>
    </row>
    <row r="2" spans="1:9" s="5" customFormat="1" ht="38.25" customHeight="1" x14ac:dyDescent="0.25">
      <c r="A2" s="364" t="s">
        <v>55</v>
      </c>
      <c r="B2" s="364" t="s">
        <v>103</v>
      </c>
      <c r="C2" s="365" t="s">
        <v>104</v>
      </c>
      <c r="D2" s="365"/>
      <c r="E2" s="364" t="s">
        <v>105</v>
      </c>
      <c r="F2" s="364" t="s">
        <v>86</v>
      </c>
      <c r="G2" s="364" t="s">
        <v>107</v>
      </c>
      <c r="H2" s="364"/>
      <c r="I2" s="364" t="s">
        <v>109</v>
      </c>
    </row>
    <row r="3" spans="1:9" s="5" customFormat="1" ht="55.5" customHeight="1" x14ac:dyDescent="0.25">
      <c r="A3" s="364"/>
      <c r="B3" s="364"/>
      <c r="C3" s="19" t="s">
        <v>52</v>
      </c>
      <c r="D3" s="19" t="s">
        <v>82</v>
      </c>
      <c r="E3" s="364"/>
      <c r="F3" s="364"/>
      <c r="G3" s="7" t="s">
        <v>106</v>
      </c>
      <c r="H3" s="7" t="s">
        <v>108</v>
      </c>
      <c r="I3" s="364"/>
    </row>
    <row r="4" spans="1:9" ht="75" x14ac:dyDescent="0.25">
      <c r="A4" s="55">
        <v>1</v>
      </c>
      <c r="B4" s="67" t="s">
        <v>293</v>
      </c>
      <c r="C4" s="57">
        <v>1</v>
      </c>
      <c r="D4" s="57">
        <v>1</v>
      </c>
      <c r="E4" s="82" t="s">
        <v>294</v>
      </c>
      <c r="F4" s="67" t="s">
        <v>295</v>
      </c>
      <c r="G4" s="21">
        <v>35</v>
      </c>
      <c r="H4" s="21">
        <v>0</v>
      </c>
      <c r="I4" s="245" t="s">
        <v>296</v>
      </c>
    </row>
    <row r="5" spans="1:9" ht="112.5" x14ac:dyDescent="0.25">
      <c r="A5" s="55">
        <v>2</v>
      </c>
      <c r="B5" s="67" t="s">
        <v>293</v>
      </c>
      <c r="C5" s="57">
        <v>1</v>
      </c>
      <c r="D5" s="57">
        <v>1</v>
      </c>
      <c r="E5" s="55" t="s">
        <v>298</v>
      </c>
      <c r="F5" s="67" t="s">
        <v>297</v>
      </c>
      <c r="G5" s="21">
        <v>32</v>
      </c>
      <c r="H5" s="21">
        <v>0</v>
      </c>
      <c r="I5" s="55" t="s">
        <v>296</v>
      </c>
    </row>
    <row r="6" spans="1:9" ht="150" x14ac:dyDescent="0.25">
      <c r="A6" s="55">
        <v>3</v>
      </c>
      <c r="B6" s="67" t="s">
        <v>299</v>
      </c>
      <c r="C6" s="57">
        <v>1</v>
      </c>
      <c r="D6" s="57">
        <v>1</v>
      </c>
      <c r="E6" s="97" t="s">
        <v>300</v>
      </c>
      <c r="F6" s="67" t="s">
        <v>301</v>
      </c>
      <c r="G6" s="21">
        <v>20</v>
      </c>
      <c r="H6" s="21">
        <v>0</v>
      </c>
      <c r="I6" s="55" t="s">
        <v>302</v>
      </c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7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7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7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7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7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7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7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7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7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7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7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7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7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7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7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7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7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7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7">
        <v>26</v>
      </c>
      <c r="B29" s="83"/>
      <c r="C29" s="23">
        <v>0</v>
      </c>
      <c r="D29" s="23">
        <v>0</v>
      </c>
      <c r="E29" s="48"/>
      <c r="F29" s="83"/>
      <c r="G29" s="100">
        <v>0</v>
      </c>
      <c r="H29" s="100">
        <v>0</v>
      </c>
      <c r="I29" s="48"/>
    </row>
    <row r="30" spans="1:9" ht="18.75" x14ac:dyDescent="0.25">
      <c r="A30" s="97">
        <v>27</v>
      </c>
      <c r="B30" s="83"/>
      <c r="C30" s="23">
        <v>0</v>
      </c>
      <c r="D30" s="23">
        <v>0</v>
      </c>
      <c r="E30" s="48"/>
      <c r="F30" s="83"/>
      <c r="G30" s="100">
        <v>0</v>
      </c>
      <c r="H30" s="100">
        <v>0</v>
      </c>
      <c r="I30" s="48"/>
    </row>
    <row r="31" spans="1:9" ht="18.75" x14ac:dyDescent="0.25">
      <c r="A31" s="97">
        <v>28</v>
      </c>
      <c r="B31" s="83"/>
      <c r="C31" s="23">
        <v>0</v>
      </c>
      <c r="D31" s="23">
        <v>0</v>
      </c>
      <c r="E31" s="48"/>
      <c r="F31" s="83"/>
      <c r="G31" s="100">
        <v>0</v>
      </c>
      <c r="H31" s="100">
        <v>0</v>
      </c>
      <c r="I31" s="48"/>
    </row>
    <row r="32" spans="1:9" ht="18.75" x14ac:dyDescent="0.25">
      <c r="A32" s="97">
        <v>29</v>
      </c>
      <c r="B32" s="83"/>
      <c r="C32" s="23">
        <v>0</v>
      </c>
      <c r="D32" s="23">
        <v>0</v>
      </c>
      <c r="E32" s="48"/>
      <c r="F32" s="83"/>
      <c r="G32" s="100">
        <v>0</v>
      </c>
      <c r="H32" s="100">
        <v>0</v>
      </c>
      <c r="I32" s="48"/>
    </row>
    <row r="33" spans="1:9" ht="18.75" x14ac:dyDescent="0.25">
      <c r="A33" s="97">
        <v>30</v>
      </c>
      <c r="B33" s="83"/>
      <c r="C33" s="100">
        <v>0</v>
      </c>
      <c r="D33" s="100">
        <v>0</v>
      </c>
      <c r="E33" s="48"/>
      <c r="F33" s="83"/>
      <c r="G33" s="100">
        <v>0</v>
      </c>
      <c r="H33" s="100">
        <v>0</v>
      </c>
      <c r="I33" s="48"/>
    </row>
    <row r="34" spans="1:9" ht="18.75" x14ac:dyDescent="0.25">
      <c r="A34" s="97">
        <v>31</v>
      </c>
      <c r="B34" s="83"/>
      <c r="C34" s="100">
        <v>0</v>
      </c>
      <c r="D34" s="100">
        <v>0</v>
      </c>
      <c r="E34" s="48"/>
      <c r="F34" s="83"/>
      <c r="G34" s="100">
        <v>0</v>
      </c>
      <c r="H34" s="100">
        <v>0</v>
      </c>
      <c r="I34" s="48"/>
    </row>
    <row r="35" spans="1:9" ht="18.75" x14ac:dyDescent="0.25">
      <c r="A35" s="97">
        <v>32</v>
      </c>
      <c r="B35" s="83"/>
      <c r="C35" s="100">
        <v>0</v>
      </c>
      <c r="D35" s="100">
        <v>0</v>
      </c>
      <c r="E35" s="48"/>
      <c r="F35" s="83"/>
      <c r="G35" s="100">
        <v>0</v>
      </c>
      <c r="H35" s="100">
        <v>0</v>
      </c>
      <c r="I35" s="48"/>
    </row>
    <row r="36" spans="1:9" ht="18.75" x14ac:dyDescent="0.25">
      <c r="A36" s="97">
        <v>33</v>
      </c>
      <c r="B36" s="83"/>
      <c r="C36" s="100">
        <v>0</v>
      </c>
      <c r="D36" s="100">
        <v>0</v>
      </c>
      <c r="E36" s="48"/>
      <c r="F36" s="83"/>
      <c r="G36" s="100">
        <v>0</v>
      </c>
      <c r="H36" s="100">
        <v>0</v>
      </c>
      <c r="I36" s="48"/>
    </row>
    <row r="37" spans="1:9" ht="18.75" x14ac:dyDescent="0.25">
      <c r="A37" s="97">
        <v>34</v>
      </c>
      <c r="B37" s="83"/>
      <c r="C37" s="100">
        <v>0</v>
      </c>
      <c r="D37" s="100">
        <v>0</v>
      </c>
      <c r="E37" s="48"/>
      <c r="F37" s="83"/>
      <c r="G37" s="100">
        <v>0</v>
      </c>
      <c r="H37" s="100">
        <v>0</v>
      </c>
      <c r="I37" s="48"/>
    </row>
    <row r="38" spans="1:9" ht="18.75" x14ac:dyDescent="0.25">
      <c r="A38" s="97">
        <v>35</v>
      </c>
      <c r="B38" s="83"/>
      <c r="C38" s="100">
        <v>0</v>
      </c>
      <c r="D38" s="100">
        <v>0</v>
      </c>
      <c r="E38" s="48"/>
      <c r="F38" s="83"/>
      <c r="G38" s="100">
        <v>0</v>
      </c>
      <c r="H38" s="100">
        <v>0</v>
      </c>
      <c r="I38" s="48"/>
    </row>
    <row r="39" spans="1:9" ht="18.75" x14ac:dyDescent="0.25">
      <c r="A39" s="97">
        <v>36</v>
      </c>
      <c r="B39" s="83"/>
      <c r="C39" s="100">
        <v>0</v>
      </c>
      <c r="D39" s="100">
        <v>0</v>
      </c>
      <c r="E39" s="48"/>
      <c r="F39" s="83"/>
      <c r="G39" s="100">
        <v>0</v>
      </c>
      <c r="H39" s="100">
        <v>0</v>
      </c>
      <c r="I39" s="48"/>
    </row>
    <row r="40" spans="1:9" ht="18.75" x14ac:dyDescent="0.25">
      <c r="A40" s="97">
        <v>37</v>
      </c>
      <c r="B40" s="83"/>
      <c r="C40" s="100">
        <v>0</v>
      </c>
      <c r="D40" s="100">
        <v>0</v>
      </c>
      <c r="E40" s="48"/>
      <c r="F40" s="83"/>
      <c r="G40" s="100">
        <v>0</v>
      </c>
      <c r="H40" s="100">
        <v>0</v>
      </c>
      <c r="I40" s="48"/>
    </row>
    <row r="41" spans="1:9" ht="18.75" x14ac:dyDescent="0.25">
      <c r="A41" s="97">
        <v>38</v>
      </c>
      <c r="B41" s="83"/>
      <c r="C41" s="100">
        <v>0</v>
      </c>
      <c r="D41" s="100">
        <v>0</v>
      </c>
      <c r="E41" s="48"/>
      <c r="F41" s="83"/>
      <c r="G41" s="100">
        <v>0</v>
      </c>
      <c r="H41" s="100">
        <v>0</v>
      </c>
      <c r="I41" s="48"/>
    </row>
    <row r="42" spans="1:9" ht="18.75" x14ac:dyDescent="0.25">
      <c r="A42" s="97">
        <v>39</v>
      </c>
      <c r="B42" s="83"/>
      <c r="C42" s="100">
        <v>0</v>
      </c>
      <c r="D42" s="100">
        <v>0</v>
      </c>
      <c r="E42" s="48"/>
      <c r="F42" s="83"/>
      <c r="G42" s="100">
        <v>0</v>
      </c>
      <c r="H42" s="100">
        <v>0</v>
      </c>
      <c r="I42" s="48"/>
    </row>
    <row r="43" spans="1:9" ht="18.75" x14ac:dyDescent="0.25">
      <c r="A43" s="97">
        <v>40</v>
      </c>
      <c r="B43" s="83"/>
      <c r="C43" s="100">
        <v>0</v>
      </c>
      <c r="D43" s="100">
        <v>0</v>
      </c>
      <c r="E43" s="48"/>
      <c r="F43" s="83"/>
      <c r="G43" s="100">
        <v>0</v>
      </c>
      <c r="H43" s="100">
        <v>0</v>
      </c>
      <c r="I43" s="48"/>
    </row>
    <row r="44" spans="1:9" ht="18.75" x14ac:dyDescent="0.25">
      <c r="A44" s="97">
        <v>41</v>
      </c>
      <c r="B44" s="83"/>
      <c r="C44" s="100">
        <v>0</v>
      </c>
      <c r="D44" s="100">
        <v>0</v>
      </c>
      <c r="E44" s="48"/>
      <c r="F44" s="83"/>
      <c r="G44" s="100">
        <v>0</v>
      </c>
      <c r="H44" s="100">
        <v>0</v>
      </c>
      <c r="I44" s="48"/>
    </row>
    <row r="45" spans="1:9" ht="18.75" x14ac:dyDescent="0.25">
      <c r="A45" s="97">
        <v>42</v>
      </c>
      <c r="B45" s="83"/>
      <c r="C45" s="100">
        <v>0</v>
      </c>
      <c r="D45" s="100">
        <v>0</v>
      </c>
      <c r="E45" s="48"/>
      <c r="F45" s="83"/>
      <c r="G45" s="100">
        <v>0</v>
      </c>
      <c r="H45" s="100">
        <v>0</v>
      </c>
      <c r="I45" s="48"/>
    </row>
    <row r="46" spans="1:9" ht="18.75" x14ac:dyDescent="0.25">
      <c r="A46" s="97">
        <v>43</v>
      </c>
      <c r="B46" s="83"/>
      <c r="C46" s="100">
        <v>0</v>
      </c>
      <c r="D46" s="100">
        <v>0</v>
      </c>
      <c r="E46" s="48"/>
      <c r="F46" s="83"/>
      <c r="G46" s="100">
        <v>0</v>
      </c>
      <c r="H46" s="100">
        <v>0</v>
      </c>
      <c r="I46" s="48"/>
    </row>
    <row r="47" spans="1:9" ht="18.75" x14ac:dyDescent="0.25">
      <c r="A47" s="97">
        <v>44</v>
      </c>
      <c r="B47" s="83"/>
      <c r="C47" s="100">
        <v>0</v>
      </c>
      <c r="D47" s="100">
        <v>0</v>
      </c>
      <c r="E47" s="48"/>
      <c r="F47" s="83"/>
      <c r="G47" s="100">
        <v>0</v>
      </c>
      <c r="H47" s="100">
        <v>0</v>
      </c>
      <c r="I47" s="48"/>
    </row>
    <row r="48" spans="1:9" ht="18.75" x14ac:dyDescent="0.25">
      <c r="A48" s="97">
        <v>45</v>
      </c>
      <c r="B48" s="83"/>
      <c r="C48" s="100">
        <v>0</v>
      </c>
      <c r="D48" s="100">
        <v>0</v>
      </c>
      <c r="E48" s="48"/>
      <c r="F48" s="83"/>
      <c r="G48" s="100">
        <v>0</v>
      </c>
      <c r="H48" s="100">
        <v>0</v>
      </c>
      <c r="I48" s="48"/>
    </row>
    <row r="49" spans="1:9" ht="18.75" x14ac:dyDescent="0.25">
      <c r="A49" s="97">
        <v>46</v>
      </c>
      <c r="B49" s="83"/>
      <c r="C49" s="100">
        <v>0</v>
      </c>
      <c r="D49" s="100">
        <v>0</v>
      </c>
      <c r="E49" s="48"/>
      <c r="F49" s="83"/>
      <c r="G49" s="100">
        <v>0</v>
      </c>
      <c r="H49" s="100">
        <v>0</v>
      </c>
      <c r="I49" s="48"/>
    </row>
    <row r="50" spans="1:9" ht="18.75" x14ac:dyDescent="0.25">
      <c r="A50" s="97">
        <v>47</v>
      </c>
      <c r="B50" s="83"/>
      <c r="C50" s="100">
        <v>0</v>
      </c>
      <c r="D50" s="100">
        <v>0</v>
      </c>
      <c r="E50" s="48"/>
      <c r="F50" s="83"/>
      <c r="G50" s="100">
        <v>0</v>
      </c>
      <c r="H50" s="100">
        <v>0</v>
      </c>
      <c r="I50" s="48"/>
    </row>
    <row r="51" spans="1:9" ht="18.75" x14ac:dyDescent="0.25">
      <c r="A51" s="97">
        <v>48</v>
      </c>
      <c r="B51" s="83"/>
      <c r="C51" s="100">
        <v>0</v>
      </c>
      <c r="D51" s="100">
        <v>0</v>
      </c>
      <c r="E51" s="48"/>
      <c r="F51" s="83"/>
      <c r="G51" s="100">
        <v>0</v>
      </c>
      <c r="H51" s="100">
        <v>0</v>
      </c>
      <c r="I51" s="48"/>
    </row>
    <row r="52" spans="1:9" ht="18.75" x14ac:dyDescent="0.25">
      <c r="A52" s="97">
        <v>49</v>
      </c>
      <c r="B52" s="83"/>
      <c r="C52" s="100">
        <v>0</v>
      </c>
      <c r="D52" s="100">
        <v>0</v>
      </c>
      <c r="E52" s="48"/>
      <c r="F52" s="83"/>
      <c r="G52" s="100">
        <v>0</v>
      </c>
      <c r="H52" s="100">
        <v>0</v>
      </c>
      <c r="I52" s="48"/>
    </row>
    <row r="53" spans="1:9" ht="18.75" x14ac:dyDescent="0.25">
      <c r="A53" s="97">
        <v>50</v>
      </c>
      <c r="B53" s="83"/>
      <c r="C53" s="100">
        <v>0</v>
      </c>
      <c r="D53" s="100">
        <v>0</v>
      </c>
      <c r="E53" s="48"/>
      <c r="F53" s="83"/>
      <c r="G53" s="100">
        <v>0</v>
      </c>
      <c r="H53" s="100">
        <v>0</v>
      </c>
      <c r="I53" s="48"/>
    </row>
    <row r="54" spans="1:9" ht="18.75" x14ac:dyDescent="0.25">
      <c r="A54" s="97">
        <v>51</v>
      </c>
      <c r="B54" s="83"/>
      <c r="C54" s="100">
        <v>0</v>
      </c>
      <c r="D54" s="100">
        <v>0</v>
      </c>
      <c r="E54" s="48"/>
      <c r="F54" s="83"/>
      <c r="G54" s="100">
        <v>0</v>
      </c>
      <c r="H54" s="100">
        <v>0</v>
      </c>
      <c r="I54" s="48"/>
    </row>
    <row r="55" spans="1:9" ht="18.75" x14ac:dyDescent="0.25">
      <c r="A55" s="97">
        <v>52</v>
      </c>
      <c r="B55" s="83"/>
      <c r="C55" s="100">
        <v>0</v>
      </c>
      <c r="D55" s="100">
        <v>0</v>
      </c>
      <c r="E55" s="48"/>
      <c r="F55" s="83"/>
      <c r="G55" s="100">
        <v>0</v>
      </c>
      <c r="H55" s="100">
        <v>0</v>
      </c>
      <c r="I55" s="48"/>
    </row>
    <row r="56" spans="1:9" ht="18.75" x14ac:dyDescent="0.25">
      <c r="A56" s="97">
        <v>53</v>
      </c>
      <c r="B56" s="83"/>
      <c r="C56" s="100">
        <v>0</v>
      </c>
      <c r="D56" s="100">
        <v>0</v>
      </c>
      <c r="E56" s="48"/>
      <c r="F56" s="83"/>
      <c r="G56" s="100">
        <v>0</v>
      </c>
      <c r="H56" s="100">
        <v>0</v>
      </c>
      <c r="I56" s="48"/>
    </row>
    <row r="57" spans="1:9" ht="18.75" x14ac:dyDescent="0.25">
      <c r="A57" s="97">
        <v>52</v>
      </c>
      <c r="B57" s="83"/>
      <c r="C57" s="100">
        <v>0</v>
      </c>
      <c r="D57" s="100">
        <v>0</v>
      </c>
      <c r="E57" s="48"/>
      <c r="F57" s="83"/>
      <c r="G57" s="100">
        <v>0</v>
      </c>
      <c r="H57" s="100">
        <v>0</v>
      </c>
      <c r="I57" s="48"/>
    </row>
    <row r="58" spans="1:9" ht="18.75" x14ac:dyDescent="0.25">
      <c r="A58" s="97">
        <v>55</v>
      </c>
      <c r="B58" s="83"/>
      <c r="C58" s="23">
        <v>0</v>
      </c>
      <c r="D58" s="23">
        <v>0</v>
      </c>
      <c r="E58" s="48"/>
      <c r="F58" s="83"/>
      <c r="G58" s="100">
        <v>0</v>
      </c>
      <c r="H58" s="100">
        <v>0</v>
      </c>
      <c r="I58" s="48"/>
    </row>
    <row r="59" spans="1:9" ht="18.75" x14ac:dyDescent="0.25">
      <c r="A59" s="362" t="s">
        <v>83</v>
      </c>
      <c r="B59" s="363"/>
      <c r="C59" s="35">
        <f>SUM(C4:C58)</f>
        <v>3</v>
      </c>
      <c r="D59" s="35">
        <f>SUM(D4:D58)</f>
        <v>3</v>
      </c>
      <c r="E59" s="52"/>
      <c r="F59" s="52"/>
      <c r="G59" s="35">
        <f>SUM(G4:G58)</f>
        <v>87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A10" zoomScale="60" zoomScaleNormal="80" workbookViewId="0">
      <selection activeCell="I15" sqref="I15:M15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218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367" t="s">
        <v>232</v>
      </c>
      <c r="B2" s="367"/>
      <c r="C2" s="367"/>
      <c r="D2" s="367"/>
      <c r="E2" s="367"/>
      <c r="F2" s="367"/>
      <c r="G2" s="367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55" t="s">
        <v>110</v>
      </c>
      <c r="B3" s="368" t="s">
        <v>104</v>
      </c>
      <c r="C3" s="368"/>
      <c r="D3" s="355" t="s">
        <v>237</v>
      </c>
      <c r="E3" s="369" t="s">
        <v>230</v>
      </c>
      <c r="F3" s="355" t="s">
        <v>112</v>
      </c>
      <c r="G3" s="355" t="s">
        <v>113</v>
      </c>
      <c r="H3" s="355" t="s">
        <v>110</v>
      </c>
      <c r="I3" s="368" t="s">
        <v>104</v>
      </c>
      <c r="J3" s="368"/>
      <c r="K3" s="355" t="s">
        <v>236</v>
      </c>
      <c r="L3" s="369" t="s">
        <v>230</v>
      </c>
      <c r="M3" s="355" t="s">
        <v>112</v>
      </c>
      <c r="N3" s="355" t="s">
        <v>113</v>
      </c>
    </row>
    <row r="4" spans="1:14" s="5" customFormat="1" ht="102.75" customHeight="1" x14ac:dyDescent="0.25">
      <c r="A4" s="355"/>
      <c r="B4" s="50" t="s">
        <v>52</v>
      </c>
      <c r="C4" s="50" t="s">
        <v>82</v>
      </c>
      <c r="D4" s="355"/>
      <c r="E4" s="369"/>
      <c r="F4" s="355"/>
      <c r="G4" s="355"/>
      <c r="H4" s="355"/>
      <c r="I4" s="50" t="s">
        <v>52</v>
      </c>
      <c r="J4" s="50" t="s">
        <v>82</v>
      </c>
      <c r="K4" s="355"/>
      <c r="L4" s="369"/>
      <c r="M4" s="355"/>
      <c r="N4" s="355"/>
    </row>
    <row r="5" spans="1:14" ht="18.75" x14ac:dyDescent="0.3">
      <c r="A5" s="62" t="s">
        <v>210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2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2</v>
      </c>
      <c r="D5" s="229"/>
      <c r="E5" s="229"/>
      <c r="F5" s="35">
        <f>SUM(F6:F146)</f>
        <v>536</v>
      </c>
      <c r="G5" s="229"/>
      <c r="H5" s="62" t="s">
        <v>111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12</v>
      </c>
      <c r="J5" s="35">
        <f>SUM(J6:J146)</f>
        <v>12</v>
      </c>
      <c r="K5" s="229"/>
      <c r="L5" s="229"/>
      <c r="M5" s="35">
        <f>SUM(M6:M146)</f>
        <v>1596</v>
      </c>
      <c r="N5" s="229"/>
    </row>
    <row r="6" spans="1:14" ht="75" x14ac:dyDescent="0.25">
      <c r="A6" s="170"/>
      <c r="B6" s="169">
        <v>1</v>
      </c>
      <c r="C6" s="169">
        <v>1</v>
      </c>
      <c r="D6" s="167" t="s">
        <v>378</v>
      </c>
      <c r="E6" s="168" t="s">
        <v>379</v>
      </c>
      <c r="F6" s="169">
        <v>86</v>
      </c>
      <c r="G6" s="168" t="s">
        <v>381</v>
      </c>
      <c r="H6" s="170"/>
      <c r="I6" s="169">
        <v>1</v>
      </c>
      <c r="J6" s="169">
        <v>1</v>
      </c>
      <c r="K6" s="167" t="s">
        <v>382</v>
      </c>
      <c r="L6" s="168" t="s">
        <v>379</v>
      </c>
      <c r="M6" s="169">
        <v>92</v>
      </c>
      <c r="N6" s="168"/>
    </row>
    <row r="7" spans="1:14" ht="56.25" x14ac:dyDescent="0.25">
      <c r="A7" s="63"/>
      <c r="B7" s="21">
        <v>1</v>
      </c>
      <c r="C7" s="21">
        <v>1</v>
      </c>
      <c r="D7" s="67" t="s">
        <v>380</v>
      </c>
      <c r="E7" s="97" t="s">
        <v>379</v>
      </c>
      <c r="F7" s="21">
        <v>450</v>
      </c>
      <c r="G7" s="55"/>
      <c r="H7" s="63"/>
      <c r="I7" s="21">
        <v>1</v>
      </c>
      <c r="J7" s="21">
        <v>1</v>
      </c>
      <c r="K7" s="67" t="s">
        <v>383</v>
      </c>
      <c r="L7" s="97" t="s">
        <v>379</v>
      </c>
      <c r="M7" s="21">
        <v>116</v>
      </c>
      <c r="N7" s="55"/>
    </row>
    <row r="8" spans="1:14" ht="56.25" x14ac:dyDescent="0.25">
      <c r="A8" s="63"/>
      <c r="B8" s="21">
        <v>0</v>
      </c>
      <c r="C8" s="21">
        <v>0</v>
      </c>
      <c r="D8" s="67"/>
      <c r="E8" s="97"/>
      <c r="F8" s="21">
        <v>0</v>
      </c>
      <c r="G8" s="55"/>
      <c r="H8" s="63"/>
      <c r="I8" s="21">
        <v>1</v>
      </c>
      <c r="J8" s="21">
        <v>1</v>
      </c>
      <c r="K8" s="67" t="s">
        <v>384</v>
      </c>
      <c r="L8" s="97" t="s">
        <v>379</v>
      </c>
      <c r="M8" s="21">
        <v>500</v>
      </c>
      <c r="N8" s="55"/>
    </row>
    <row r="9" spans="1:14" ht="93.75" x14ac:dyDescent="0.25">
      <c r="A9" s="63"/>
      <c r="B9" s="21">
        <v>0</v>
      </c>
      <c r="C9" s="21">
        <v>0</v>
      </c>
      <c r="D9" s="67"/>
      <c r="E9" s="97"/>
      <c r="F9" s="21">
        <v>0</v>
      </c>
      <c r="G9" s="55"/>
      <c r="H9" s="63"/>
      <c r="I9" s="21">
        <v>1</v>
      </c>
      <c r="J9" s="21">
        <v>1</v>
      </c>
      <c r="K9" s="67" t="s">
        <v>385</v>
      </c>
      <c r="L9" s="97" t="s">
        <v>379</v>
      </c>
      <c r="M9" s="21">
        <v>91</v>
      </c>
      <c r="N9" s="55"/>
    </row>
    <row r="10" spans="1:14" ht="93.75" x14ac:dyDescent="0.25">
      <c r="A10" s="63"/>
      <c r="B10" s="21">
        <v>0</v>
      </c>
      <c r="C10" s="21">
        <v>0</v>
      </c>
      <c r="D10" s="67"/>
      <c r="E10" s="97"/>
      <c r="F10" s="21">
        <v>0</v>
      </c>
      <c r="G10" s="55"/>
      <c r="H10" s="63"/>
      <c r="I10" s="21">
        <v>1</v>
      </c>
      <c r="J10" s="21">
        <v>1</v>
      </c>
      <c r="K10" s="67" t="s">
        <v>386</v>
      </c>
      <c r="L10" s="97" t="s">
        <v>394</v>
      </c>
      <c r="M10" s="21">
        <v>108</v>
      </c>
      <c r="N10" s="55"/>
    </row>
    <row r="11" spans="1:14" ht="18.75" x14ac:dyDescent="0.25">
      <c r="A11" s="63"/>
      <c r="B11" s="21">
        <v>0</v>
      </c>
      <c r="C11" s="21">
        <v>0</v>
      </c>
      <c r="D11" s="67"/>
      <c r="E11" s="97"/>
      <c r="F11" s="21">
        <v>0</v>
      </c>
      <c r="G11" s="55"/>
      <c r="H11" s="63"/>
      <c r="I11" s="21">
        <v>1</v>
      </c>
      <c r="J11" s="21">
        <v>1</v>
      </c>
      <c r="K11" s="67" t="s">
        <v>387</v>
      </c>
      <c r="L11" s="97" t="s">
        <v>394</v>
      </c>
      <c r="M11" s="21">
        <v>84</v>
      </c>
      <c r="N11" s="55"/>
    </row>
    <row r="12" spans="1:14" ht="18.75" x14ac:dyDescent="0.25">
      <c r="A12" s="63"/>
      <c r="B12" s="21">
        <v>0</v>
      </c>
      <c r="C12" s="21">
        <v>0</v>
      </c>
      <c r="D12" s="67"/>
      <c r="E12" s="97"/>
      <c r="F12" s="21">
        <v>0</v>
      </c>
      <c r="G12" s="55"/>
      <c r="H12" s="63"/>
      <c r="I12" s="21">
        <v>1</v>
      </c>
      <c r="J12" s="21">
        <v>1</v>
      </c>
      <c r="K12" s="67" t="s">
        <v>388</v>
      </c>
      <c r="L12" s="97" t="s">
        <v>394</v>
      </c>
      <c r="M12" s="21">
        <v>62</v>
      </c>
      <c r="N12" s="55"/>
    </row>
    <row r="13" spans="1:14" ht="37.5" x14ac:dyDescent="0.25">
      <c r="A13" s="63"/>
      <c r="B13" s="21">
        <v>0</v>
      </c>
      <c r="C13" s="21">
        <v>0</v>
      </c>
      <c r="D13" s="67"/>
      <c r="E13" s="97"/>
      <c r="F13" s="21">
        <v>0</v>
      </c>
      <c r="G13" s="55"/>
      <c r="H13" s="63"/>
      <c r="I13" s="21">
        <v>1</v>
      </c>
      <c r="J13" s="21">
        <v>1</v>
      </c>
      <c r="K13" s="67" t="s">
        <v>389</v>
      </c>
      <c r="L13" s="97" t="s">
        <v>394</v>
      </c>
      <c r="M13" s="21">
        <v>203</v>
      </c>
      <c r="N13" s="55"/>
    </row>
    <row r="14" spans="1:14" ht="37.5" x14ac:dyDescent="0.25">
      <c r="A14" s="63"/>
      <c r="B14" s="21">
        <v>0</v>
      </c>
      <c r="C14" s="21">
        <v>0</v>
      </c>
      <c r="D14" s="67"/>
      <c r="E14" s="97"/>
      <c r="F14" s="21">
        <v>0</v>
      </c>
      <c r="G14" s="55"/>
      <c r="H14" s="63"/>
      <c r="I14" s="21">
        <v>1</v>
      </c>
      <c r="J14" s="21">
        <v>1</v>
      </c>
      <c r="K14" s="67" t="s">
        <v>390</v>
      </c>
      <c r="L14" s="97" t="s">
        <v>394</v>
      </c>
      <c r="M14" s="21">
        <v>100</v>
      </c>
      <c r="N14" s="55"/>
    </row>
    <row r="15" spans="1:14" ht="56.25" x14ac:dyDescent="0.25">
      <c r="A15" s="63"/>
      <c r="B15" s="21">
        <v>0</v>
      </c>
      <c r="C15" s="21">
        <v>0</v>
      </c>
      <c r="D15" s="67"/>
      <c r="E15" s="97"/>
      <c r="F15" s="21">
        <v>0</v>
      </c>
      <c r="G15" s="55"/>
      <c r="H15" s="63"/>
      <c r="I15" s="21">
        <v>1</v>
      </c>
      <c r="J15" s="21">
        <v>1</v>
      </c>
      <c r="K15" s="67" t="s">
        <v>391</v>
      </c>
      <c r="L15" s="97" t="s">
        <v>395</v>
      </c>
      <c r="M15" s="21">
        <v>80</v>
      </c>
      <c r="N15" s="55"/>
    </row>
    <row r="16" spans="1:14" ht="56.25" x14ac:dyDescent="0.25">
      <c r="A16" s="63"/>
      <c r="B16" s="21">
        <v>0</v>
      </c>
      <c r="C16" s="21">
        <v>0</v>
      </c>
      <c r="D16" s="67"/>
      <c r="E16" s="97"/>
      <c r="F16" s="21">
        <v>0</v>
      </c>
      <c r="G16" s="55"/>
      <c r="H16" s="63"/>
      <c r="I16" s="21">
        <v>1</v>
      </c>
      <c r="J16" s="21">
        <v>1</v>
      </c>
      <c r="K16" s="67" t="s">
        <v>392</v>
      </c>
      <c r="L16" s="97" t="s">
        <v>379</v>
      </c>
      <c r="M16" s="21">
        <v>80</v>
      </c>
      <c r="N16" s="55"/>
    </row>
    <row r="17" spans="1:14" ht="56.25" x14ac:dyDescent="0.25">
      <c r="A17" s="63"/>
      <c r="B17" s="21">
        <v>0</v>
      </c>
      <c r="C17" s="21">
        <v>0</v>
      </c>
      <c r="D17" s="67"/>
      <c r="E17" s="97"/>
      <c r="F17" s="21">
        <v>0</v>
      </c>
      <c r="G17" s="55"/>
      <c r="H17" s="63"/>
      <c r="I17" s="21">
        <v>1</v>
      </c>
      <c r="J17" s="21">
        <v>1</v>
      </c>
      <c r="K17" s="67" t="s">
        <v>393</v>
      </c>
      <c r="L17" s="97" t="s">
        <v>379</v>
      </c>
      <c r="M17" s="21">
        <v>80</v>
      </c>
      <c r="N17" s="55"/>
    </row>
    <row r="18" spans="1:14" ht="18.75" x14ac:dyDescent="0.25">
      <c r="A18" s="63"/>
      <c r="B18" s="21">
        <v>0</v>
      </c>
      <c r="C18" s="21">
        <v>0</v>
      </c>
      <c r="D18" s="67"/>
      <c r="E18" s="97"/>
      <c r="F18" s="21">
        <v>0</v>
      </c>
      <c r="G18" s="55"/>
      <c r="H18" s="63"/>
      <c r="I18" s="21">
        <v>0</v>
      </c>
      <c r="J18" s="21">
        <v>0</v>
      </c>
      <c r="K18" s="67"/>
      <c r="L18" s="97"/>
      <c r="M18" s="21">
        <v>0</v>
      </c>
      <c r="N18" s="55"/>
    </row>
    <row r="19" spans="1:14" ht="18.75" x14ac:dyDescent="0.25">
      <c r="A19" s="63"/>
      <c r="B19" s="21">
        <v>0</v>
      </c>
      <c r="C19" s="21">
        <v>0</v>
      </c>
      <c r="D19" s="67"/>
      <c r="E19" s="97"/>
      <c r="F19" s="21">
        <v>0</v>
      </c>
      <c r="G19" s="55"/>
      <c r="H19" s="63"/>
      <c r="I19" s="21">
        <v>0</v>
      </c>
      <c r="J19" s="21">
        <v>0</v>
      </c>
      <c r="K19" s="67"/>
      <c r="L19" s="97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7"/>
      <c r="F20" s="21">
        <v>0</v>
      </c>
      <c r="G20" s="55"/>
      <c r="H20" s="63"/>
      <c r="I20" s="21">
        <v>0</v>
      </c>
      <c r="J20" s="21">
        <v>0</v>
      </c>
      <c r="K20" s="67"/>
      <c r="L20" s="97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7"/>
      <c r="F21" s="21">
        <v>0</v>
      </c>
      <c r="G21" s="55"/>
      <c r="H21" s="63"/>
      <c r="I21" s="21">
        <v>0</v>
      </c>
      <c r="J21" s="21">
        <v>0</v>
      </c>
      <c r="K21" s="67"/>
      <c r="L21" s="97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7"/>
      <c r="F22" s="21">
        <v>0</v>
      </c>
      <c r="G22" s="55"/>
      <c r="H22" s="63"/>
      <c r="I22" s="21">
        <v>0</v>
      </c>
      <c r="J22" s="21">
        <v>0</v>
      </c>
      <c r="K22" s="67"/>
      <c r="L22" s="97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7"/>
      <c r="F23" s="21">
        <v>0</v>
      </c>
      <c r="G23" s="55"/>
      <c r="H23" s="63"/>
      <c r="I23" s="21">
        <v>0</v>
      </c>
      <c r="J23" s="21">
        <v>0</v>
      </c>
      <c r="K23" s="67"/>
      <c r="L23" s="97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7"/>
      <c r="F24" s="21">
        <v>0</v>
      </c>
      <c r="G24" s="55"/>
      <c r="H24" s="63"/>
      <c r="I24" s="21">
        <v>0</v>
      </c>
      <c r="J24" s="21">
        <v>0</v>
      </c>
      <c r="K24" s="67"/>
      <c r="L24" s="97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7"/>
      <c r="F25" s="21">
        <v>0</v>
      </c>
      <c r="G25" s="55"/>
      <c r="H25" s="63"/>
      <c r="I25" s="21">
        <v>0</v>
      </c>
      <c r="J25" s="21">
        <v>0</v>
      </c>
      <c r="K25" s="67"/>
      <c r="L25" s="97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7"/>
      <c r="F26" s="21">
        <v>0</v>
      </c>
      <c r="G26" s="55"/>
      <c r="H26" s="63"/>
      <c r="I26" s="21">
        <v>0</v>
      </c>
      <c r="J26" s="21">
        <v>0</v>
      </c>
      <c r="K26" s="67"/>
      <c r="L26" s="97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7"/>
      <c r="F27" s="21">
        <v>0</v>
      </c>
      <c r="G27" s="55"/>
      <c r="H27" s="63"/>
      <c r="I27" s="21">
        <v>0</v>
      </c>
      <c r="J27" s="21">
        <v>0</v>
      </c>
      <c r="K27" s="67"/>
      <c r="L27" s="97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7"/>
      <c r="F28" s="21">
        <v>0</v>
      </c>
      <c r="G28" s="55"/>
      <c r="H28" s="63"/>
      <c r="I28" s="21">
        <v>0</v>
      </c>
      <c r="J28" s="21">
        <v>0</v>
      </c>
      <c r="K28" s="67"/>
      <c r="L28" s="97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7"/>
      <c r="F29" s="21">
        <v>0</v>
      </c>
      <c r="G29" s="55"/>
      <c r="H29" s="63"/>
      <c r="I29" s="21">
        <v>0</v>
      </c>
      <c r="J29" s="21">
        <v>0</v>
      </c>
      <c r="K29" s="67"/>
      <c r="L29" s="97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7"/>
      <c r="F30" s="21">
        <v>0</v>
      </c>
      <c r="G30" s="55"/>
      <c r="H30" s="63"/>
      <c r="I30" s="21">
        <v>0</v>
      </c>
      <c r="J30" s="21">
        <v>0</v>
      </c>
      <c r="K30" s="67"/>
      <c r="L30" s="97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7"/>
      <c r="F31" s="21">
        <v>0</v>
      </c>
      <c r="G31" s="55"/>
      <c r="H31" s="63"/>
      <c r="I31" s="21">
        <v>0</v>
      </c>
      <c r="J31" s="21">
        <v>0</v>
      </c>
      <c r="K31" s="67"/>
      <c r="L31" s="97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7"/>
      <c r="F32" s="21">
        <v>0</v>
      </c>
      <c r="G32" s="55"/>
      <c r="H32" s="63"/>
      <c r="I32" s="21">
        <v>0</v>
      </c>
      <c r="J32" s="21">
        <v>0</v>
      </c>
      <c r="K32" s="67"/>
      <c r="L32" s="97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7"/>
      <c r="F33" s="21">
        <v>0</v>
      </c>
      <c r="G33" s="55"/>
      <c r="H33" s="63"/>
      <c r="I33" s="21">
        <v>0</v>
      </c>
      <c r="J33" s="21">
        <v>0</v>
      </c>
      <c r="K33" s="67"/>
      <c r="L33" s="97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7"/>
      <c r="F34" s="21">
        <v>0</v>
      </c>
      <c r="G34" s="55"/>
      <c r="H34" s="63"/>
      <c r="I34" s="21">
        <v>0</v>
      </c>
      <c r="J34" s="21">
        <v>0</v>
      </c>
      <c r="K34" s="67"/>
      <c r="L34" s="97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7"/>
      <c r="F35" s="21">
        <v>0</v>
      </c>
      <c r="G35" s="55"/>
      <c r="H35" s="63"/>
      <c r="I35" s="21">
        <v>0</v>
      </c>
      <c r="J35" s="21">
        <v>0</v>
      </c>
      <c r="K35" s="67"/>
      <c r="L35" s="97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7"/>
      <c r="F36" s="21">
        <v>0</v>
      </c>
      <c r="G36" s="55"/>
      <c r="H36" s="63"/>
      <c r="I36" s="21">
        <v>0</v>
      </c>
      <c r="J36" s="21">
        <v>0</v>
      </c>
      <c r="K36" s="67"/>
      <c r="L36" s="97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7"/>
      <c r="F37" s="21">
        <v>0</v>
      </c>
      <c r="G37" s="55"/>
      <c r="H37" s="63"/>
      <c r="I37" s="21">
        <v>0</v>
      </c>
      <c r="J37" s="21">
        <v>0</v>
      </c>
      <c r="K37" s="67"/>
      <c r="L37" s="97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7"/>
      <c r="F38" s="21">
        <v>0</v>
      </c>
      <c r="G38" s="55"/>
      <c r="H38" s="63"/>
      <c r="I38" s="21">
        <v>0</v>
      </c>
      <c r="J38" s="21">
        <v>0</v>
      </c>
      <c r="K38" s="67"/>
      <c r="L38" s="97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7"/>
      <c r="F39" s="21">
        <v>0</v>
      </c>
      <c r="G39" s="55"/>
      <c r="H39" s="63"/>
      <c r="I39" s="21">
        <v>0</v>
      </c>
      <c r="J39" s="21">
        <v>0</v>
      </c>
      <c r="K39" s="67"/>
      <c r="L39" s="97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7"/>
      <c r="F40" s="21">
        <v>0</v>
      </c>
      <c r="G40" s="55"/>
      <c r="H40" s="63"/>
      <c r="I40" s="21">
        <v>0</v>
      </c>
      <c r="J40" s="21">
        <v>0</v>
      </c>
      <c r="K40" s="67"/>
      <c r="L40" s="97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7"/>
      <c r="F41" s="21">
        <v>0</v>
      </c>
      <c r="G41" s="55"/>
      <c r="H41" s="63"/>
      <c r="I41" s="21">
        <v>0</v>
      </c>
      <c r="J41" s="21">
        <v>0</v>
      </c>
      <c r="K41" s="67"/>
      <c r="L41" s="97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7"/>
      <c r="F42" s="21">
        <v>0</v>
      </c>
      <c r="G42" s="55"/>
      <c r="H42" s="63"/>
      <c r="I42" s="21">
        <v>0</v>
      </c>
      <c r="J42" s="21">
        <v>0</v>
      </c>
      <c r="K42" s="67"/>
      <c r="L42" s="97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7"/>
      <c r="F43" s="21">
        <v>0</v>
      </c>
      <c r="G43" s="55"/>
      <c r="H43" s="63"/>
      <c r="I43" s="21">
        <v>0</v>
      </c>
      <c r="J43" s="21">
        <v>0</v>
      </c>
      <c r="K43" s="67"/>
      <c r="L43" s="97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7"/>
      <c r="F44" s="21">
        <v>0</v>
      </c>
      <c r="G44" s="55"/>
      <c r="H44" s="63"/>
      <c r="I44" s="21">
        <v>0</v>
      </c>
      <c r="J44" s="21">
        <v>0</v>
      </c>
      <c r="K44" s="67"/>
      <c r="L44" s="97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7"/>
      <c r="F45" s="21">
        <v>0</v>
      </c>
      <c r="G45" s="55"/>
      <c r="H45" s="63"/>
      <c r="I45" s="21">
        <v>0</v>
      </c>
      <c r="J45" s="21">
        <v>0</v>
      </c>
      <c r="K45" s="67"/>
      <c r="L45" s="97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7"/>
      <c r="F46" s="21">
        <v>0</v>
      </c>
      <c r="G46" s="55"/>
      <c r="H46" s="63"/>
      <c r="I46" s="21">
        <v>0</v>
      </c>
      <c r="J46" s="21">
        <v>0</v>
      </c>
      <c r="K46" s="67"/>
      <c r="L46" s="97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7"/>
      <c r="F47" s="21">
        <v>0</v>
      </c>
      <c r="G47" s="55"/>
      <c r="H47" s="63"/>
      <c r="I47" s="21">
        <v>0</v>
      </c>
      <c r="J47" s="21">
        <v>0</v>
      </c>
      <c r="K47" s="67"/>
      <c r="L47" s="97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7"/>
      <c r="F48" s="21">
        <v>0</v>
      </c>
      <c r="G48" s="55"/>
      <c r="H48" s="63"/>
      <c r="I48" s="21">
        <v>0</v>
      </c>
      <c r="J48" s="21">
        <v>0</v>
      </c>
      <c r="K48" s="67"/>
      <c r="L48" s="97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7"/>
      <c r="F49" s="21">
        <v>0</v>
      </c>
      <c r="G49" s="55"/>
      <c r="H49" s="63"/>
      <c r="I49" s="21">
        <v>0</v>
      </c>
      <c r="J49" s="21">
        <v>0</v>
      </c>
      <c r="K49" s="67"/>
      <c r="L49" s="97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7"/>
      <c r="F50" s="21">
        <v>0</v>
      </c>
      <c r="G50" s="55"/>
      <c r="H50" s="63"/>
      <c r="I50" s="21">
        <v>0</v>
      </c>
      <c r="J50" s="21">
        <v>0</v>
      </c>
      <c r="K50" s="67"/>
      <c r="L50" s="97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7"/>
      <c r="F51" s="21">
        <v>0</v>
      </c>
      <c r="G51" s="55"/>
      <c r="H51" s="63"/>
      <c r="I51" s="21">
        <v>0</v>
      </c>
      <c r="J51" s="21">
        <v>0</v>
      </c>
      <c r="K51" s="67"/>
      <c r="L51" s="97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7"/>
      <c r="F52" s="21">
        <v>0</v>
      </c>
      <c r="G52" s="55"/>
      <c r="H52" s="63"/>
      <c r="I52" s="21">
        <v>0</v>
      </c>
      <c r="J52" s="21">
        <v>0</v>
      </c>
      <c r="K52" s="67"/>
      <c r="L52" s="97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7"/>
      <c r="F53" s="21">
        <v>0</v>
      </c>
      <c r="G53" s="55"/>
      <c r="H53" s="63"/>
      <c r="I53" s="21">
        <v>0</v>
      </c>
      <c r="J53" s="21">
        <v>0</v>
      </c>
      <c r="K53" s="67"/>
      <c r="L53" s="97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7"/>
      <c r="F54" s="21">
        <v>0</v>
      </c>
      <c r="G54" s="55"/>
      <c r="H54" s="63"/>
      <c r="I54" s="21">
        <v>0</v>
      </c>
      <c r="J54" s="21">
        <v>0</v>
      </c>
      <c r="K54" s="67"/>
      <c r="L54" s="97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7"/>
      <c r="F55" s="21">
        <v>0</v>
      </c>
      <c r="G55" s="55"/>
      <c r="H55" s="63"/>
      <c r="I55" s="21">
        <v>0</v>
      </c>
      <c r="J55" s="21">
        <v>0</v>
      </c>
      <c r="K55" s="67"/>
      <c r="L55" s="97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7"/>
      <c r="F56" s="21">
        <v>0</v>
      </c>
      <c r="G56" s="55"/>
      <c r="H56" s="63"/>
      <c r="I56" s="21">
        <v>0</v>
      </c>
      <c r="J56" s="21">
        <v>0</v>
      </c>
      <c r="K56" s="67"/>
      <c r="L56" s="97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7"/>
      <c r="F57" s="21">
        <v>0</v>
      </c>
      <c r="G57" s="55"/>
      <c r="H57" s="63"/>
      <c r="I57" s="21">
        <v>0</v>
      </c>
      <c r="J57" s="21">
        <v>0</v>
      </c>
      <c r="K57" s="67"/>
      <c r="L57" s="97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7"/>
      <c r="F58" s="21">
        <v>0</v>
      </c>
      <c r="G58" s="55"/>
      <c r="H58" s="63"/>
      <c r="I58" s="21">
        <v>0</v>
      </c>
      <c r="J58" s="21">
        <v>0</v>
      </c>
      <c r="K58" s="67"/>
      <c r="L58" s="97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7"/>
      <c r="F59" s="21">
        <v>0</v>
      </c>
      <c r="G59" s="55"/>
      <c r="H59" s="63"/>
      <c r="I59" s="21">
        <v>0</v>
      </c>
      <c r="J59" s="21">
        <v>0</v>
      </c>
      <c r="K59" s="67"/>
      <c r="L59" s="97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7"/>
      <c r="F60" s="21">
        <v>0</v>
      </c>
      <c r="G60" s="55"/>
      <c r="H60" s="63"/>
      <c r="I60" s="21">
        <v>0</v>
      </c>
      <c r="J60" s="21">
        <v>0</v>
      </c>
      <c r="K60" s="67"/>
      <c r="L60" s="97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7"/>
      <c r="F61" s="21">
        <v>0</v>
      </c>
      <c r="G61" s="55"/>
      <c r="H61" s="63"/>
      <c r="I61" s="21">
        <v>0</v>
      </c>
      <c r="J61" s="21">
        <v>0</v>
      </c>
      <c r="K61" s="67"/>
      <c r="L61" s="97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7"/>
      <c r="F62" s="21">
        <v>0</v>
      </c>
      <c r="G62" s="55"/>
      <c r="H62" s="63"/>
      <c r="I62" s="21">
        <v>0</v>
      </c>
      <c r="J62" s="21">
        <v>0</v>
      </c>
      <c r="K62" s="67"/>
      <c r="L62" s="97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7"/>
      <c r="F63" s="21">
        <v>0</v>
      </c>
      <c r="G63" s="55"/>
      <c r="H63" s="63"/>
      <c r="I63" s="21">
        <v>0</v>
      </c>
      <c r="J63" s="21">
        <v>0</v>
      </c>
      <c r="K63" s="67"/>
      <c r="L63" s="97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7"/>
      <c r="F64" s="21">
        <v>0</v>
      </c>
      <c r="G64" s="55"/>
      <c r="H64" s="63"/>
      <c r="I64" s="21">
        <v>0</v>
      </c>
      <c r="J64" s="21">
        <v>0</v>
      </c>
      <c r="K64" s="67"/>
      <c r="L64" s="97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7"/>
      <c r="F65" s="21">
        <v>0</v>
      </c>
      <c r="G65" s="55"/>
      <c r="H65" s="63"/>
      <c r="I65" s="21">
        <v>0</v>
      </c>
      <c r="J65" s="21">
        <v>0</v>
      </c>
      <c r="K65" s="67"/>
      <c r="L65" s="97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7"/>
      <c r="F66" s="21">
        <v>0</v>
      </c>
      <c r="G66" s="55"/>
      <c r="H66" s="63"/>
      <c r="I66" s="21">
        <v>0</v>
      </c>
      <c r="J66" s="21">
        <v>0</v>
      </c>
      <c r="K66" s="67"/>
      <c r="L66" s="97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7"/>
      <c r="F67" s="21">
        <v>0</v>
      </c>
      <c r="G67" s="55"/>
      <c r="H67" s="63"/>
      <c r="I67" s="21">
        <v>0</v>
      </c>
      <c r="J67" s="21">
        <v>0</v>
      </c>
      <c r="K67" s="67"/>
      <c r="L67" s="97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7"/>
      <c r="F68" s="21">
        <v>0</v>
      </c>
      <c r="G68" s="55"/>
      <c r="H68" s="63"/>
      <c r="I68" s="21">
        <v>0</v>
      </c>
      <c r="J68" s="21">
        <v>0</v>
      </c>
      <c r="K68" s="67"/>
      <c r="L68" s="97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7"/>
      <c r="F69" s="21">
        <v>0</v>
      </c>
      <c r="G69" s="55"/>
      <c r="H69" s="63"/>
      <c r="I69" s="21">
        <v>0</v>
      </c>
      <c r="J69" s="21">
        <v>0</v>
      </c>
      <c r="K69" s="67"/>
      <c r="L69" s="97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7"/>
      <c r="F70" s="21">
        <v>0</v>
      </c>
      <c r="G70" s="55"/>
      <c r="H70" s="63"/>
      <c r="I70" s="21">
        <v>0</v>
      </c>
      <c r="J70" s="21">
        <v>0</v>
      </c>
      <c r="K70" s="67"/>
      <c r="L70" s="97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7"/>
      <c r="F71" s="21">
        <v>0</v>
      </c>
      <c r="G71" s="55"/>
      <c r="H71" s="63"/>
      <c r="I71" s="21">
        <v>0</v>
      </c>
      <c r="J71" s="21">
        <v>0</v>
      </c>
      <c r="K71" s="67"/>
      <c r="L71" s="97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7"/>
      <c r="F72" s="21">
        <v>0</v>
      </c>
      <c r="G72" s="55"/>
      <c r="H72" s="63"/>
      <c r="I72" s="21">
        <v>0</v>
      </c>
      <c r="J72" s="21">
        <v>0</v>
      </c>
      <c r="K72" s="67"/>
      <c r="L72" s="97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7"/>
      <c r="F73" s="21">
        <v>0</v>
      </c>
      <c r="G73" s="55"/>
      <c r="H73" s="63"/>
      <c r="I73" s="21">
        <v>0</v>
      </c>
      <c r="J73" s="21">
        <v>0</v>
      </c>
      <c r="K73" s="67"/>
      <c r="L73" s="97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7"/>
      <c r="F74" s="21">
        <v>0</v>
      </c>
      <c r="G74" s="55"/>
      <c r="H74" s="63"/>
      <c r="I74" s="21">
        <v>0</v>
      </c>
      <c r="J74" s="21">
        <v>0</v>
      </c>
      <c r="K74" s="67"/>
      <c r="L74" s="97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7"/>
      <c r="F75" s="21">
        <v>0</v>
      </c>
      <c r="G75" s="55"/>
      <c r="H75" s="63"/>
      <c r="I75" s="21">
        <v>0</v>
      </c>
      <c r="J75" s="21">
        <v>0</v>
      </c>
      <c r="K75" s="67"/>
      <c r="L75" s="97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7"/>
      <c r="F76" s="21">
        <v>0</v>
      </c>
      <c r="G76" s="55"/>
      <c r="H76" s="63"/>
      <c r="I76" s="21">
        <v>0</v>
      </c>
      <c r="J76" s="21">
        <v>0</v>
      </c>
      <c r="K76" s="67"/>
      <c r="L76" s="97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7"/>
      <c r="F77" s="21">
        <v>0</v>
      </c>
      <c r="G77" s="55"/>
      <c r="H77" s="63"/>
      <c r="I77" s="21">
        <v>0</v>
      </c>
      <c r="J77" s="21">
        <v>0</v>
      </c>
      <c r="K77" s="67"/>
      <c r="L77" s="97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7"/>
      <c r="F78" s="21">
        <v>0</v>
      </c>
      <c r="G78" s="55"/>
      <c r="H78" s="63"/>
      <c r="I78" s="21">
        <v>0</v>
      </c>
      <c r="J78" s="21">
        <v>0</v>
      </c>
      <c r="K78" s="67"/>
      <c r="L78" s="97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7"/>
      <c r="F79" s="21">
        <v>0</v>
      </c>
      <c r="G79" s="55"/>
      <c r="H79" s="63"/>
      <c r="I79" s="21">
        <v>0</v>
      </c>
      <c r="J79" s="21">
        <v>0</v>
      </c>
      <c r="K79" s="67"/>
      <c r="L79" s="97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7"/>
      <c r="F80" s="21">
        <v>0</v>
      </c>
      <c r="G80" s="55"/>
      <c r="H80" s="63"/>
      <c r="I80" s="21">
        <v>0</v>
      </c>
      <c r="J80" s="21">
        <v>0</v>
      </c>
      <c r="K80" s="67"/>
      <c r="L80" s="97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7"/>
      <c r="F81" s="21">
        <v>0</v>
      </c>
      <c r="G81" s="55"/>
      <c r="H81" s="63"/>
      <c r="I81" s="21">
        <v>0</v>
      </c>
      <c r="J81" s="21">
        <v>0</v>
      </c>
      <c r="K81" s="67"/>
      <c r="L81" s="97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7"/>
      <c r="F82" s="21">
        <v>0</v>
      </c>
      <c r="G82" s="55"/>
      <c r="H82" s="63"/>
      <c r="I82" s="21">
        <v>0</v>
      </c>
      <c r="J82" s="21">
        <v>0</v>
      </c>
      <c r="K82" s="67"/>
      <c r="L82" s="97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7"/>
      <c r="F83" s="21">
        <v>0</v>
      </c>
      <c r="G83" s="55"/>
      <c r="H83" s="63"/>
      <c r="I83" s="21">
        <v>0</v>
      </c>
      <c r="J83" s="21">
        <v>0</v>
      </c>
      <c r="K83" s="67"/>
      <c r="L83" s="97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7"/>
      <c r="F84" s="21">
        <v>0</v>
      </c>
      <c r="G84" s="55"/>
      <c r="H84" s="63"/>
      <c r="I84" s="21">
        <v>0</v>
      </c>
      <c r="J84" s="21">
        <v>0</v>
      </c>
      <c r="K84" s="67"/>
      <c r="L84" s="97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7"/>
      <c r="F85" s="21">
        <v>0</v>
      </c>
      <c r="G85" s="55"/>
      <c r="H85" s="63"/>
      <c r="I85" s="21">
        <v>0</v>
      </c>
      <c r="J85" s="21">
        <v>0</v>
      </c>
      <c r="K85" s="67"/>
      <c r="L85" s="97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7"/>
      <c r="F86" s="21">
        <v>0</v>
      </c>
      <c r="G86" s="55"/>
      <c r="H86" s="63"/>
      <c r="I86" s="21">
        <v>0</v>
      </c>
      <c r="J86" s="21">
        <v>0</v>
      </c>
      <c r="K86" s="67"/>
      <c r="L86" s="97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7"/>
      <c r="F87" s="21">
        <v>0</v>
      </c>
      <c r="G87" s="55"/>
      <c r="H87" s="63"/>
      <c r="I87" s="21">
        <v>0</v>
      </c>
      <c r="J87" s="21">
        <v>0</v>
      </c>
      <c r="K87" s="67"/>
      <c r="L87" s="97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7"/>
      <c r="F88" s="21">
        <v>0</v>
      </c>
      <c r="G88" s="55"/>
      <c r="H88" s="63"/>
      <c r="I88" s="21">
        <v>0</v>
      </c>
      <c r="J88" s="21">
        <v>0</v>
      </c>
      <c r="K88" s="67"/>
      <c r="L88" s="97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7"/>
      <c r="F89" s="21">
        <v>0</v>
      </c>
      <c r="G89" s="55"/>
      <c r="H89" s="63"/>
      <c r="I89" s="21">
        <v>0</v>
      </c>
      <c r="J89" s="21">
        <v>0</v>
      </c>
      <c r="K89" s="67"/>
      <c r="L89" s="97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7"/>
      <c r="F90" s="21">
        <v>0</v>
      </c>
      <c r="G90" s="55"/>
      <c r="H90" s="63"/>
      <c r="I90" s="21">
        <v>0</v>
      </c>
      <c r="J90" s="21">
        <v>0</v>
      </c>
      <c r="K90" s="67"/>
      <c r="L90" s="97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7"/>
      <c r="F91" s="21">
        <v>0</v>
      </c>
      <c r="G91" s="55"/>
      <c r="H91" s="63"/>
      <c r="I91" s="21">
        <v>0</v>
      </c>
      <c r="J91" s="21">
        <v>0</v>
      </c>
      <c r="K91" s="67"/>
      <c r="L91" s="97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7"/>
      <c r="F92" s="21">
        <v>0</v>
      </c>
      <c r="G92" s="55"/>
      <c r="H92" s="63"/>
      <c r="I92" s="21">
        <v>0</v>
      </c>
      <c r="J92" s="21">
        <v>0</v>
      </c>
      <c r="K92" s="67"/>
      <c r="L92" s="97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7"/>
      <c r="F93" s="21">
        <v>0</v>
      </c>
      <c r="G93" s="55"/>
      <c r="H93" s="63"/>
      <c r="I93" s="21">
        <v>0</v>
      </c>
      <c r="J93" s="21">
        <v>0</v>
      </c>
      <c r="K93" s="67"/>
      <c r="L93" s="97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7"/>
      <c r="F94" s="21">
        <v>0</v>
      </c>
      <c r="G94" s="55"/>
      <c r="H94" s="63"/>
      <c r="I94" s="21">
        <v>0</v>
      </c>
      <c r="J94" s="21">
        <v>0</v>
      </c>
      <c r="K94" s="67"/>
      <c r="L94" s="97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7"/>
      <c r="F95" s="21">
        <v>0</v>
      </c>
      <c r="G95" s="55"/>
      <c r="H95" s="63"/>
      <c r="I95" s="21">
        <v>0</v>
      </c>
      <c r="J95" s="21">
        <v>0</v>
      </c>
      <c r="K95" s="67"/>
      <c r="L95" s="97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7"/>
      <c r="F96" s="21">
        <v>0</v>
      </c>
      <c r="G96" s="55"/>
      <c r="H96" s="63"/>
      <c r="I96" s="21">
        <v>0</v>
      </c>
      <c r="J96" s="21">
        <v>0</v>
      </c>
      <c r="K96" s="67"/>
      <c r="L96" s="97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7"/>
      <c r="F97" s="21">
        <v>0</v>
      </c>
      <c r="G97" s="55"/>
      <c r="H97" s="63"/>
      <c r="I97" s="21">
        <v>0</v>
      </c>
      <c r="J97" s="21">
        <v>0</v>
      </c>
      <c r="K97" s="67"/>
      <c r="L97" s="97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7"/>
      <c r="F98" s="21">
        <v>0</v>
      </c>
      <c r="G98" s="55"/>
      <c r="H98" s="63"/>
      <c r="I98" s="21">
        <v>0</v>
      </c>
      <c r="J98" s="21">
        <v>0</v>
      </c>
      <c r="K98" s="67"/>
      <c r="L98" s="97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7"/>
      <c r="F99" s="21">
        <v>0</v>
      </c>
      <c r="G99" s="55"/>
      <c r="H99" s="63"/>
      <c r="I99" s="21">
        <v>0</v>
      </c>
      <c r="J99" s="21">
        <v>0</v>
      </c>
      <c r="K99" s="67"/>
      <c r="L99" s="97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7"/>
      <c r="F100" s="21">
        <v>0</v>
      </c>
      <c r="G100" s="55"/>
      <c r="H100" s="63"/>
      <c r="I100" s="21">
        <v>0</v>
      </c>
      <c r="J100" s="21">
        <v>0</v>
      </c>
      <c r="K100" s="67"/>
      <c r="L100" s="97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7"/>
      <c r="F101" s="21">
        <v>0</v>
      </c>
      <c r="G101" s="55"/>
      <c r="H101" s="63"/>
      <c r="I101" s="21">
        <v>0</v>
      </c>
      <c r="J101" s="21">
        <v>0</v>
      </c>
      <c r="K101" s="67"/>
      <c r="L101" s="97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7"/>
      <c r="F102" s="21">
        <v>0</v>
      </c>
      <c r="G102" s="55"/>
      <c r="H102" s="63"/>
      <c r="I102" s="21">
        <v>0</v>
      </c>
      <c r="J102" s="21">
        <v>0</v>
      </c>
      <c r="K102" s="67"/>
      <c r="L102" s="97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7"/>
      <c r="F103" s="21">
        <v>0</v>
      </c>
      <c r="G103" s="55"/>
      <c r="H103" s="63"/>
      <c r="I103" s="21">
        <v>0</v>
      </c>
      <c r="J103" s="21">
        <v>0</v>
      </c>
      <c r="K103" s="67"/>
      <c r="L103" s="97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7"/>
      <c r="F104" s="21">
        <v>0</v>
      </c>
      <c r="G104" s="55"/>
      <c r="H104" s="63"/>
      <c r="I104" s="21">
        <v>0</v>
      </c>
      <c r="J104" s="21">
        <v>0</v>
      </c>
      <c r="K104" s="67"/>
      <c r="L104" s="97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7"/>
      <c r="F105" s="21">
        <v>0</v>
      </c>
      <c r="G105" s="55"/>
      <c r="H105" s="63"/>
      <c r="I105" s="21">
        <v>0</v>
      </c>
      <c r="J105" s="21">
        <v>0</v>
      </c>
      <c r="K105" s="67"/>
      <c r="L105" s="97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7"/>
      <c r="F106" s="21">
        <v>0</v>
      </c>
      <c r="G106" s="55"/>
      <c r="H106" s="63"/>
      <c r="I106" s="21">
        <v>0</v>
      </c>
      <c r="J106" s="21">
        <v>0</v>
      </c>
      <c r="K106" s="67"/>
      <c r="L106" s="97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7"/>
      <c r="F107" s="21">
        <v>0</v>
      </c>
      <c r="G107" s="55"/>
      <c r="H107" s="63"/>
      <c r="I107" s="21">
        <v>0</v>
      </c>
      <c r="J107" s="21">
        <v>0</v>
      </c>
      <c r="K107" s="67"/>
      <c r="L107" s="97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7"/>
      <c r="F108" s="21">
        <v>0</v>
      </c>
      <c r="G108" s="55"/>
      <c r="H108" s="63"/>
      <c r="I108" s="21">
        <v>0</v>
      </c>
      <c r="J108" s="21">
        <v>0</v>
      </c>
      <c r="K108" s="67"/>
      <c r="L108" s="97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7"/>
      <c r="F109" s="21">
        <v>0</v>
      </c>
      <c r="G109" s="55"/>
      <c r="H109" s="63"/>
      <c r="I109" s="21">
        <v>0</v>
      </c>
      <c r="J109" s="21">
        <v>0</v>
      </c>
      <c r="K109" s="67"/>
      <c r="L109" s="97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7"/>
      <c r="F110" s="21">
        <v>0</v>
      </c>
      <c r="G110" s="55"/>
      <c r="H110" s="63"/>
      <c r="I110" s="21">
        <v>0</v>
      </c>
      <c r="J110" s="21">
        <v>0</v>
      </c>
      <c r="K110" s="67"/>
      <c r="L110" s="97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7"/>
      <c r="F111" s="21">
        <v>0</v>
      </c>
      <c r="G111" s="55"/>
      <c r="H111" s="63"/>
      <c r="I111" s="21">
        <v>0</v>
      </c>
      <c r="J111" s="21">
        <v>0</v>
      </c>
      <c r="K111" s="67"/>
      <c r="L111" s="97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7"/>
      <c r="F112" s="21">
        <v>0</v>
      </c>
      <c r="G112" s="55"/>
      <c r="H112" s="63"/>
      <c r="I112" s="21">
        <v>0</v>
      </c>
      <c r="J112" s="21">
        <v>0</v>
      </c>
      <c r="K112" s="67"/>
      <c r="L112" s="97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7"/>
      <c r="F113" s="21">
        <v>0</v>
      </c>
      <c r="G113" s="55"/>
      <c r="H113" s="63"/>
      <c r="I113" s="21">
        <v>0</v>
      </c>
      <c r="J113" s="21">
        <v>0</v>
      </c>
      <c r="K113" s="67"/>
      <c r="L113" s="97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7"/>
      <c r="F114" s="21">
        <v>0</v>
      </c>
      <c r="G114" s="55"/>
      <c r="H114" s="63"/>
      <c r="I114" s="21">
        <v>0</v>
      </c>
      <c r="J114" s="21">
        <v>0</v>
      </c>
      <c r="K114" s="67"/>
      <c r="L114" s="97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7"/>
      <c r="F115" s="21">
        <v>0</v>
      </c>
      <c r="G115" s="55"/>
      <c r="H115" s="63"/>
      <c r="I115" s="21">
        <v>0</v>
      </c>
      <c r="J115" s="21">
        <v>0</v>
      </c>
      <c r="K115" s="67"/>
      <c r="L115" s="97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7"/>
      <c r="F116" s="21">
        <v>0</v>
      </c>
      <c r="G116" s="55"/>
      <c r="H116" s="63"/>
      <c r="I116" s="21">
        <v>0</v>
      </c>
      <c r="J116" s="21">
        <v>0</v>
      </c>
      <c r="K116" s="67"/>
      <c r="L116" s="97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7"/>
      <c r="F117" s="21">
        <v>0</v>
      </c>
      <c r="G117" s="55"/>
      <c r="H117" s="63"/>
      <c r="I117" s="21">
        <v>0</v>
      </c>
      <c r="J117" s="21">
        <v>0</v>
      </c>
      <c r="K117" s="67"/>
      <c r="L117" s="97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7"/>
      <c r="F118" s="21">
        <v>0</v>
      </c>
      <c r="G118" s="55"/>
      <c r="H118" s="63"/>
      <c r="I118" s="21">
        <v>0</v>
      </c>
      <c r="J118" s="21">
        <v>0</v>
      </c>
      <c r="K118" s="67"/>
      <c r="L118" s="97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7"/>
      <c r="F119" s="21">
        <v>0</v>
      </c>
      <c r="G119" s="55"/>
      <c r="H119" s="63"/>
      <c r="I119" s="21">
        <v>0</v>
      </c>
      <c r="J119" s="21">
        <v>0</v>
      </c>
      <c r="K119" s="67"/>
      <c r="L119" s="97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7"/>
      <c r="F120" s="21">
        <v>0</v>
      </c>
      <c r="G120" s="55"/>
      <c r="H120" s="63"/>
      <c r="I120" s="21">
        <v>0</v>
      </c>
      <c r="J120" s="21">
        <v>0</v>
      </c>
      <c r="K120" s="67"/>
      <c r="L120" s="97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7"/>
      <c r="F121" s="21">
        <v>0</v>
      </c>
      <c r="G121" s="55"/>
      <c r="H121" s="63"/>
      <c r="I121" s="21">
        <v>0</v>
      </c>
      <c r="J121" s="21">
        <v>0</v>
      </c>
      <c r="K121" s="67"/>
      <c r="L121" s="97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7"/>
      <c r="F122" s="21">
        <v>0</v>
      </c>
      <c r="G122" s="55"/>
      <c r="H122" s="63"/>
      <c r="I122" s="21">
        <v>0</v>
      </c>
      <c r="J122" s="21">
        <v>0</v>
      </c>
      <c r="K122" s="67"/>
      <c r="L122" s="97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7"/>
      <c r="F123" s="21">
        <v>0</v>
      </c>
      <c r="G123" s="55"/>
      <c r="H123" s="63"/>
      <c r="I123" s="21">
        <v>0</v>
      </c>
      <c r="J123" s="21">
        <v>0</v>
      </c>
      <c r="K123" s="67"/>
      <c r="L123" s="97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7"/>
      <c r="F124" s="21">
        <v>0</v>
      </c>
      <c r="G124" s="55"/>
      <c r="H124" s="63"/>
      <c r="I124" s="21">
        <v>0</v>
      </c>
      <c r="J124" s="21">
        <v>0</v>
      </c>
      <c r="K124" s="67"/>
      <c r="L124" s="97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7"/>
      <c r="F125" s="21">
        <v>0</v>
      </c>
      <c r="G125" s="55"/>
      <c r="H125" s="63"/>
      <c r="I125" s="21">
        <v>0</v>
      </c>
      <c r="J125" s="21">
        <v>0</v>
      </c>
      <c r="K125" s="67"/>
      <c r="L125" s="97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7"/>
      <c r="F126" s="21">
        <v>0</v>
      </c>
      <c r="G126" s="55"/>
      <c r="H126" s="63"/>
      <c r="I126" s="21">
        <v>0</v>
      </c>
      <c r="J126" s="21">
        <v>0</v>
      </c>
      <c r="K126" s="67"/>
      <c r="L126" s="97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7"/>
      <c r="F127" s="21">
        <v>0</v>
      </c>
      <c r="G127" s="55"/>
      <c r="H127" s="63"/>
      <c r="I127" s="21">
        <v>0</v>
      </c>
      <c r="J127" s="21">
        <v>0</v>
      </c>
      <c r="K127" s="67"/>
      <c r="L127" s="97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7"/>
      <c r="F128" s="21">
        <v>0</v>
      </c>
      <c r="G128" s="55"/>
      <c r="H128" s="63"/>
      <c r="I128" s="21">
        <v>0</v>
      </c>
      <c r="J128" s="21">
        <v>0</v>
      </c>
      <c r="K128" s="67"/>
      <c r="L128" s="97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7"/>
      <c r="F129" s="21">
        <v>0</v>
      </c>
      <c r="G129" s="55"/>
      <c r="H129" s="63"/>
      <c r="I129" s="21">
        <v>0</v>
      </c>
      <c r="J129" s="21">
        <v>0</v>
      </c>
      <c r="K129" s="67"/>
      <c r="L129" s="97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7"/>
      <c r="F130" s="21">
        <v>0</v>
      </c>
      <c r="G130" s="55"/>
      <c r="H130" s="63"/>
      <c r="I130" s="21">
        <v>0</v>
      </c>
      <c r="J130" s="21">
        <v>0</v>
      </c>
      <c r="K130" s="67"/>
      <c r="L130" s="97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7"/>
      <c r="F131" s="21">
        <v>0</v>
      </c>
      <c r="G131" s="55"/>
      <c r="H131" s="63"/>
      <c r="I131" s="21">
        <v>0</v>
      </c>
      <c r="J131" s="21">
        <v>0</v>
      </c>
      <c r="K131" s="67"/>
      <c r="L131" s="97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7"/>
      <c r="F132" s="21">
        <v>0</v>
      </c>
      <c r="G132" s="55"/>
      <c r="H132" s="63"/>
      <c r="I132" s="21">
        <v>0</v>
      </c>
      <c r="J132" s="21">
        <v>0</v>
      </c>
      <c r="K132" s="67"/>
      <c r="L132" s="97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7"/>
      <c r="F133" s="21">
        <v>0</v>
      </c>
      <c r="G133" s="55"/>
      <c r="H133" s="63"/>
      <c r="I133" s="21">
        <v>0</v>
      </c>
      <c r="J133" s="21">
        <v>0</v>
      </c>
      <c r="K133" s="67"/>
      <c r="L133" s="97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7"/>
      <c r="F134" s="21">
        <v>0</v>
      </c>
      <c r="G134" s="55"/>
      <c r="H134" s="63"/>
      <c r="I134" s="21">
        <v>0</v>
      </c>
      <c r="J134" s="21">
        <v>0</v>
      </c>
      <c r="K134" s="67"/>
      <c r="L134" s="97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7"/>
      <c r="F135" s="21">
        <v>0</v>
      </c>
      <c r="G135" s="55"/>
      <c r="H135" s="63"/>
      <c r="I135" s="21">
        <v>0</v>
      </c>
      <c r="J135" s="21">
        <v>0</v>
      </c>
      <c r="K135" s="67"/>
      <c r="L135" s="97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7"/>
      <c r="F136" s="21">
        <v>0</v>
      </c>
      <c r="G136" s="55"/>
      <c r="H136" s="63"/>
      <c r="I136" s="21">
        <v>0</v>
      </c>
      <c r="J136" s="21">
        <v>0</v>
      </c>
      <c r="K136" s="67"/>
      <c r="L136" s="97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7"/>
      <c r="F137" s="21">
        <v>0</v>
      </c>
      <c r="G137" s="55"/>
      <c r="H137" s="63"/>
      <c r="I137" s="21">
        <v>0</v>
      </c>
      <c r="J137" s="21">
        <v>0</v>
      </c>
      <c r="K137" s="67"/>
      <c r="L137" s="97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7"/>
      <c r="F138" s="21">
        <v>0</v>
      </c>
      <c r="G138" s="55"/>
      <c r="H138" s="63"/>
      <c r="I138" s="21">
        <v>0</v>
      </c>
      <c r="J138" s="21">
        <v>0</v>
      </c>
      <c r="K138" s="67"/>
      <c r="L138" s="97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7"/>
      <c r="F139" s="21">
        <v>0</v>
      </c>
      <c r="G139" s="55"/>
      <c r="H139" s="63"/>
      <c r="I139" s="21">
        <v>0</v>
      </c>
      <c r="J139" s="21">
        <v>0</v>
      </c>
      <c r="K139" s="67"/>
      <c r="L139" s="97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7"/>
      <c r="F140" s="21">
        <v>0</v>
      </c>
      <c r="G140" s="55"/>
      <c r="H140" s="63"/>
      <c r="I140" s="21">
        <v>0</v>
      </c>
      <c r="J140" s="21">
        <v>0</v>
      </c>
      <c r="K140" s="67"/>
      <c r="L140" s="97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7"/>
      <c r="F141" s="21">
        <v>0</v>
      </c>
      <c r="G141" s="55"/>
      <c r="H141" s="63"/>
      <c r="I141" s="21">
        <v>0</v>
      </c>
      <c r="J141" s="21">
        <v>0</v>
      </c>
      <c r="K141" s="67"/>
      <c r="L141" s="97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7"/>
      <c r="F142" s="21">
        <v>0</v>
      </c>
      <c r="G142" s="55"/>
      <c r="H142" s="63"/>
      <c r="I142" s="21">
        <v>0</v>
      </c>
      <c r="J142" s="21">
        <v>0</v>
      </c>
      <c r="K142" s="67"/>
      <c r="L142" s="97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7"/>
      <c r="F143" s="21">
        <v>0</v>
      </c>
      <c r="G143" s="55"/>
      <c r="H143" s="63"/>
      <c r="I143" s="21">
        <v>0</v>
      </c>
      <c r="J143" s="21">
        <v>0</v>
      </c>
      <c r="K143" s="67"/>
      <c r="L143" s="97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7"/>
      <c r="F144" s="21">
        <v>0</v>
      </c>
      <c r="G144" s="55"/>
      <c r="H144" s="63"/>
      <c r="I144" s="21">
        <v>0</v>
      </c>
      <c r="J144" s="21">
        <v>0</v>
      </c>
      <c r="K144" s="67"/>
      <c r="L144" s="97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7"/>
      <c r="F145" s="21">
        <v>0</v>
      </c>
      <c r="G145" s="55"/>
      <c r="H145" s="63"/>
      <c r="I145" s="21">
        <v>0</v>
      </c>
      <c r="J145" s="21">
        <v>0</v>
      </c>
      <c r="K145" s="67"/>
      <c r="L145" s="97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7"/>
      <c r="F146" s="21">
        <v>0</v>
      </c>
      <c r="G146" s="55"/>
      <c r="H146" s="63"/>
      <c r="I146" s="21">
        <v>0</v>
      </c>
      <c r="J146" s="21">
        <v>0</v>
      </c>
      <c r="K146" s="67"/>
      <c r="L146" s="97"/>
      <c r="M146" s="21">
        <v>0</v>
      </c>
      <c r="N146" s="97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28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28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view="pageBreakPreview" zoomScale="90" zoomScaleNormal="100" zoomScaleSheetLayoutView="90" workbookViewId="0">
      <selection activeCell="B3" sqref="B3:D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1" t="s">
        <v>233</v>
      </c>
      <c r="B1" s="121"/>
      <c r="C1" s="121"/>
      <c r="D1" s="121"/>
    </row>
    <row r="2" spans="1:4" ht="94.5" customHeight="1" x14ac:dyDescent="0.25">
      <c r="A2" s="99" t="s">
        <v>231</v>
      </c>
      <c r="B2" s="119" t="s">
        <v>203</v>
      </c>
      <c r="C2" s="119" t="s">
        <v>204</v>
      </c>
      <c r="D2" s="119" t="s">
        <v>177</v>
      </c>
    </row>
    <row r="3" spans="1:4" ht="37.5" customHeight="1" x14ac:dyDescent="0.25">
      <c r="A3" s="94" t="s">
        <v>53</v>
      </c>
      <c r="B3" s="138">
        <v>39</v>
      </c>
      <c r="C3" s="100">
        <v>39</v>
      </c>
      <c r="D3" s="100">
        <v>2489</v>
      </c>
    </row>
    <row r="4" spans="1:4" ht="37.5" customHeight="1" x14ac:dyDescent="0.25">
      <c r="A4" s="94" t="s">
        <v>54</v>
      </c>
      <c r="B4" s="138">
        <v>4</v>
      </c>
      <c r="C4" s="100">
        <v>4</v>
      </c>
      <c r="D4" s="100">
        <v>473</v>
      </c>
    </row>
    <row r="5" spans="1:4" ht="37.5" customHeight="1" x14ac:dyDescent="0.25">
      <c r="A5" s="94" t="s">
        <v>62</v>
      </c>
      <c r="B5" s="138">
        <v>5</v>
      </c>
      <c r="C5" s="100">
        <v>5</v>
      </c>
      <c r="D5" s="100">
        <v>218</v>
      </c>
    </row>
    <row r="6" spans="1:4" ht="37.5" customHeight="1" x14ac:dyDescent="0.25">
      <c r="A6" s="94" t="s">
        <v>63</v>
      </c>
      <c r="B6" s="138">
        <v>2</v>
      </c>
      <c r="C6" s="100">
        <v>2</v>
      </c>
      <c r="D6" s="100">
        <v>53</v>
      </c>
    </row>
    <row r="7" spans="1:4" ht="37.5" customHeight="1" x14ac:dyDescent="0.25">
      <c r="A7" s="94" t="s">
        <v>64</v>
      </c>
      <c r="B7" s="138">
        <v>8</v>
      </c>
      <c r="C7" s="100">
        <v>8</v>
      </c>
      <c r="D7" s="100">
        <v>321</v>
      </c>
    </row>
    <row r="8" spans="1:4" ht="37.5" customHeight="1" x14ac:dyDescent="0.25">
      <c r="A8" s="94" t="s">
        <v>65</v>
      </c>
      <c r="B8" s="138">
        <v>10</v>
      </c>
      <c r="C8" s="100">
        <v>10</v>
      </c>
      <c r="D8" s="100">
        <v>421</v>
      </c>
    </row>
    <row r="9" spans="1:4" ht="37.5" customHeight="1" x14ac:dyDescent="0.25">
      <c r="A9" s="120" t="s">
        <v>83</v>
      </c>
      <c r="B9" s="35">
        <f>SUM(B3:B8)</f>
        <v>68</v>
      </c>
      <c r="C9" s="35">
        <f>SUM(C3:C8)</f>
        <v>68</v>
      </c>
      <c r="D9" s="35">
        <f>SUM(D3:D8)</f>
        <v>3975</v>
      </c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2022-10-31T09:01:12Z</cp:lastPrinted>
  <dcterms:created xsi:type="dcterms:W3CDTF">2013-11-25T08:04:18Z</dcterms:created>
  <dcterms:modified xsi:type="dcterms:W3CDTF">2022-11-23T13:13:09Z</dcterms:modified>
</cp:coreProperties>
</file>