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88\forallworkers\ОТДЕЛ МОНИТОРИНГА И КОМПЛЕКСНОГО АНАЛИЗА СФЕРЫ ДЕЯТЕЛЬНОСТИ МОЛОДЕЖНОЙ ПОЛИТИКИ\Стастистика и Аналитика 2016-2023\Статистика и аналитика 2023\СТАТИСТИКА 2023\Отчеты центров\"/>
    </mc:Choice>
  </mc:AlternateContent>
  <xr:revisionPtr revIDLastSave="0" documentId="13_ncr:1_{BD3190AA-7ADD-477C-9B0D-87916E4A4A62}" xr6:coauthVersionLast="47" xr6:coauthVersionMax="47" xr10:uidLastSave="{00000000-0000-0000-0000-000000000000}"/>
  <bookViews>
    <workbookView xWindow="-120" yWindow="-120" windowWidth="29040" windowHeight="15840" tabRatio="715" firstSheet="4" activeTab="11" xr2:uid="{00000000-000D-0000-FFFF-FFFF00000000}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externalReferences>
    <externalReference r:id="rId22"/>
  </externalReference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81029" iterateDelta="1E-4"/>
</workbook>
</file>

<file path=xl/calcChain.xml><?xml version="1.0" encoding="utf-8"?>
<calcChain xmlns="http://schemas.openxmlformats.org/spreadsheetml/2006/main">
  <c r="E3" i="29" l="1"/>
  <c r="B3" i="29"/>
  <c r="C5" i="9" l="1"/>
  <c r="D65" i="33"/>
  <c r="C65" i="33"/>
  <c r="D10" i="16"/>
  <c r="C10" i="16"/>
  <c r="B10" i="16"/>
  <c r="B5" i="9" l="1"/>
  <c r="G4" i="34"/>
  <c r="B19" i="30" l="1"/>
  <c r="B10" i="35" l="1"/>
  <c r="L110" i="33"/>
  <c r="D98" i="33"/>
  <c r="C98" i="33"/>
  <c r="D5" i="33" l="1"/>
  <c r="I5" i="9" l="1"/>
  <c r="B10" i="32" l="1"/>
  <c r="B3" i="32"/>
  <c r="E10" i="35" l="1"/>
  <c r="D5" i="35"/>
  <c r="D10" i="35" s="1"/>
  <c r="C5" i="35"/>
  <c r="C10" i="35" s="1"/>
  <c r="D59" i="8" l="1"/>
  <c r="D14" i="31" l="1"/>
  <c r="C14" i="31"/>
  <c r="G14" i="31" l="1"/>
  <c r="F14" i="31"/>
  <c r="C16" i="31" s="1"/>
  <c r="F15" i="31" l="1"/>
  <c r="E15" i="31"/>
  <c r="E14" i="31"/>
  <c r="B36" i="37" l="1"/>
  <c r="B31" i="37"/>
  <c r="B26" i="37"/>
  <c r="B21" i="37"/>
  <c r="B15" i="37"/>
  <c r="D3" i="37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7" i="33" l="1"/>
  <c r="K117" i="33"/>
  <c r="J117" i="33"/>
  <c r="I117" i="33"/>
  <c r="H117" i="33"/>
  <c r="G117" i="33"/>
  <c r="D117" i="33"/>
  <c r="C117" i="33"/>
  <c r="L114" i="33"/>
  <c r="L109" i="33" s="1"/>
  <c r="K114" i="33"/>
  <c r="J114" i="33"/>
  <c r="I114" i="33"/>
  <c r="I109" i="33" s="1"/>
  <c r="H114" i="33"/>
  <c r="G114" i="33"/>
  <c r="D114" i="33"/>
  <c r="C114" i="33"/>
  <c r="K110" i="33"/>
  <c r="J110" i="33"/>
  <c r="I110" i="33"/>
  <c r="H110" i="33"/>
  <c r="H109" i="33" s="1"/>
  <c r="G110" i="33"/>
  <c r="G109" i="33" s="1"/>
  <c r="D110" i="33"/>
  <c r="C110" i="33"/>
  <c r="L104" i="33"/>
  <c r="K104" i="33"/>
  <c r="J104" i="33"/>
  <c r="I104" i="33"/>
  <c r="H104" i="33"/>
  <c r="G104" i="33"/>
  <c r="D104" i="33"/>
  <c r="C104" i="33"/>
  <c r="L98" i="33"/>
  <c r="K98" i="33"/>
  <c r="J98" i="33"/>
  <c r="I98" i="33"/>
  <c r="H98" i="33"/>
  <c r="G98" i="33"/>
  <c r="L94" i="33"/>
  <c r="K94" i="33"/>
  <c r="J94" i="33"/>
  <c r="I94" i="33"/>
  <c r="H94" i="33"/>
  <c r="G94" i="33"/>
  <c r="D94" i="33"/>
  <c r="C94" i="33"/>
  <c r="L88" i="33"/>
  <c r="K88" i="33"/>
  <c r="J88" i="33"/>
  <c r="I88" i="33"/>
  <c r="H88" i="33"/>
  <c r="G88" i="33"/>
  <c r="D88" i="33"/>
  <c r="C88" i="33"/>
  <c r="L82" i="33"/>
  <c r="K82" i="33"/>
  <c r="J82" i="33"/>
  <c r="I82" i="33"/>
  <c r="H82" i="33"/>
  <c r="G82" i="33"/>
  <c r="D82" i="33"/>
  <c r="C82" i="33"/>
  <c r="L78" i="33"/>
  <c r="K78" i="33"/>
  <c r="J78" i="33"/>
  <c r="I78" i="33"/>
  <c r="H78" i="33"/>
  <c r="G78" i="33"/>
  <c r="D78" i="33"/>
  <c r="C78" i="33"/>
  <c r="C77" i="33" s="1"/>
  <c r="L71" i="33"/>
  <c r="K71" i="33"/>
  <c r="J71" i="33"/>
  <c r="I71" i="33"/>
  <c r="H71" i="33"/>
  <c r="G71" i="33"/>
  <c r="D71" i="33"/>
  <c r="C71" i="33"/>
  <c r="L65" i="33"/>
  <c r="K65" i="33"/>
  <c r="J65" i="33"/>
  <c r="I65" i="33"/>
  <c r="H65" i="33"/>
  <c r="G65" i="33"/>
  <c r="L61" i="33"/>
  <c r="K61" i="33"/>
  <c r="J61" i="33"/>
  <c r="I61" i="33"/>
  <c r="H61" i="33"/>
  <c r="G61" i="33"/>
  <c r="D61" i="33"/>
  <c r="C61" i="33"/>
  <c r="L56" i="33"/>
  <c r="K56" i="33"/>
  <c r="J56" i="33"/>
  <c r="I56" i="33"/>
  <c r="H56" i="33"/>
  <c r="G56" i="33"/>
  <c r="D56" i="33"/>
  <c r="C56" i="33"/>
  <c r="L51" i="33"/>
  <c r="K51" i="33"/>
  <c r="J51" i="33"/>
  <c r="I51" i="33"/>
  <c r="H51" i="33"/>
  <c r="G51" i="33"/>
  <c r="D51" i="33"/>
  <c r="C51" i="33"/>
  <c r="L47" i="33"/>
  <c r="K47" i="33"/>
  <c r="J47" i="33"/>
  <c r="I47" i="33"/>
  <c r="H47" i="33"/>
  <c r="G47" i="33"/>
  <c r="D47" i="33"/>
  <c r="C47" i="33"/>
  <c r="L40" i="33"/>
  <c r="K40" i="33"/>
  <c r="J40" i="33"/>
  <c r="I40" i="33"/>
  <c r="H40" i="33"/>
  <c r="G40" i="33"/>
  <c r="D40" i="33"/>
  <c r="C40" i="33"/>
  <c r="L34" i="33"/>
  <c r="K34" i="33"/>
  <c r="J34" i="33"/>
  <c r="I34" i="33"/>
  <c r="H34" i="33"/>
  <c r="G34" i="33"/>
  <c r="D34" i="33"/>
  <c r="C34" i="33"/>
  <c r="L29" i="33"/>
  <c r="K29" i="33"/>
  <c r="J29" i="33"/>
  <c r="I29" i="33"/>
  <c r="H29" i="33"/>
  <c r="G29" i="33"/>
  <c r="D29" i="33"/>
  <c r="C29" i="33"/>
  <c r="L21" i="33"/>
  <c r="K21" i="33"/>
  <c r="J21" i="33"/>
  <c r="I21" i="33"/>
  <c r="H21" i="33"/>
  <c r="G21" i="33"/>
  <c r="D21" i="33"/>
  <c r="C21" i="33"/>
  <c r="L12" i="33"/>
  <c r="K12" i="33"/>
  <c r="J12" i="33"/>
  <c r="I12" i="33"/>
  <c r="I4" i="33" s="1"/>
  <c r="H12" i="33"/>
  <c r="G12" i="33"/>
  <c r="D12" i="33"/>
  <c r="C12" i="33"/>
  <c r="L5" i="33"/>
  <c r="K5" i="33"/>
  <c r="J5" i="33"/>
  <c r="I5" i="33"/>
  <c r="H5" i="33"/>
  <c r="G5" i="33"/>
  <c r="C5" i="33"/>
  <c r="L28" i="33" l="1"/>
  <c r="J109" i="33"/>
  <c r="D109" i="33"/>
  <c r="I77" i="33"/>
  <c r="I60" i="33"/>
  <c r="G77" i="33"/>
  <c r="K77" i="33"/>
  <c r="H77" i="33"/>
  <c r="J46" i="33"/>
  <c r="J60" i="33"/>
  <c r="J77" i="33"/>
  <c r="K46" i="33"/>
  <c r="K60" i="33"/>
  <c r="L60" i="33"/>
  <c r="D4" i="33"/>
  <c r="L77" i="33"/>
  <c r="G46" i="33"/>
  <c r="H93" i="33"/>
  <c r="C28" i="33"/>
  <c r="D28" i="33"/>
  <c r="G28" i="33"/>
  <c r="C46" i="33"/>
  <c r="H28" i="33"/>
  <c r="G4" i="33"/>
  <c r="I28" i="33"/>
  <c r="J28" i="33"/>
  <c r="H46" i="33"/>
  <c r="G60" i="33"/>
  <c r="J4" i="33"/>
  <c r="I46" i="33"/>
  <c r="H60" i="33"/>
  <c r="D77" i="33"/>
  <c r="G93" i="33"/>
  <c r="K93" i="33"/>
  <c r="D93" i="33"/>
  <c r="K109" i="33"/>
  <c r="C109" i="33"/>
  <c r="I93" i="33"/>
  <c r="J93" i="33"/>
  <c r="L93" i="33"/>
  <c r="C60" i="33"/>
  <c r="D60" i="33"/>
  <c r="D46" i="33"/>
  <c r="L46" i="33"/>
  <c r="L4" i="33"/>
  <c r="H4" i="33"/>
  <c r="C93" i="33"/>
  <c r="K4" i="33"/>
  <c r="C4" i="33"/>
  <c r="K28" i="33"/>
  <c r="I16" i="31" l="1"/>
  <c r="H59" i="8" l="1"/>
  <c r="G59" i="8"/>
  <c r="M5" i="9" l="1"/>
  <c r="F5" i="9"/>
  <c r="J5" i="9"/>
  <c r="C59" i="8" l="1"/>
</calcChain>
</file>

<file path=xl/sharedStrings.xml><?xml version="1.0" encoding="utf-8"?>
<sst xmlns="http://schemas.openxmlformats.org/spreadsheetml/2006/main" count="963" uniqueCount="726">
  <si>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</si>
  <si>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</si>
  <si>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</si>
  <si>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</si>
  <si>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</si>
  <si>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</si>
  <si>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</si>
  <si>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</si>
  <si>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</si>
  <si>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</si>
  <si>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</si>
  <si>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</si>
  <si>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</si>
  <si>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</si>
  <si>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</si>
  <si>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</si>
  <si>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</si>
  <si>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</si>
  <si>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</si>
  <si>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</si>
  <si>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</si>
  <si>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</si>
  <si>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</si>
  <si>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</si>
  <si>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</si>
  <si>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</si>
  <si>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</si>
  <si>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</si>
  <si>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</si>
  <si>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</si>
  <si>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</si>
  <si>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</si>
  <si>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</si>
  <si>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</si>
  <si>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</si>
  <si>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</si>
  <si>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</si>
  <si>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</si>
  <si>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</si>
  <si>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</si>
  <si>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</si>
  <si>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</si>
  <si>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</si>
  <si>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</si>
  <si>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</si>
  <si>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</si>
  <si>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</si>
  <si>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</si>
  <si>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</si>
  <si>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</si>
  <si>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</si>
  <si>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</si>
  <si>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</si>
  <si>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</si>
  <si>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</si>
  <si>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</si>
  <si>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</si>
  <si>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</si>
  <si>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</si>
  <si>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</si>
  <si>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</si>
  <si>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</si>
  <si>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</si>
  <si>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</si>
  <si>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</si>
  <si>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</si>
  <si>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</si>
  <si>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</si>
  <si>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</si>
  <si>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</si>
  <si>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</si>
  <si>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</si>
  <si>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</si>
  <si>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</si>
  <si>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</si>
  <si>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</si>
  <si>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</si>
  <si>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</si>
  <si>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</si>
  <si>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</si>
  <si>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</si>
  <si>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</si>
  <si>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</si>
  <si>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</si>
  <si>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</si>
  <si>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</si>
  <si>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</si>
  <si>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</si>
  <si>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</si>
  <si>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</si>
  <si>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</si>
  <si>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</si>
  <si>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</si>
  <si>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</si>
  <si>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</si>
  <si>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</si>
  <si>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</si>
  <si>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</si>
  <si>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</si>
  <si>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</si>
  <si>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</si>
  <si>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</si>
  <si>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</si>
  <si>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</si>
  <si>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</si>
  <si>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</si>
  <si>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</si>
  <si>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</si>
  <si>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</si>
  <si>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</si>
  <si>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</si>
  <si>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</si>
  <si>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</si>
  <si>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</si>
  <si>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</si>
  <si>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</si>
  <si>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</si>
  <si>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</si>
  <si>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</si>
  <si>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</si>
  <si>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</si>
  <si>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</si>
  <si>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</si>
  <si>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</si>
  <si>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</si>
  <si>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</si>
  <si>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</si>
  <si>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</si>
  <si>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</si>
  <si>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</si>
  <si>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</si>
  <si>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</si>
  <si>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</si>
  <si>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</si>
  <si>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</si>
  <si>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</si>
  <si>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</si>
  <si>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</si>
  <si>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</si>
  <si>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</si>
  <si>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</si>
  <si>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</si>
  <si>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</si>
  <si>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</si>
  <si>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</si>
  <si>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</si>
  <si>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</si>
  <si>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</si>
  <si>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</si>
  <si>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</si>
  <si>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</si>
  <si>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</si>
  <si>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</si>
  <si>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</si>
  <si>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</si>
  <si>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</si>
  <si>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</si>
  <si>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</si>
  <si>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</si>
  <si>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</si>
  <si>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</si>
  <si>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</si>
  <si>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</si>
  <si>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</si>
  <si>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</si>
  <si>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</si>
  <si>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</si>
  <si>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</si>
  <si>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</si>
  <si>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</si>
  <si>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</si>
  <si>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</si>
  <si>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</si>
  <si>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</si>
  <si>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</si>
  <si>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</si>
  <si>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</si>
  <si>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</si>
  <si>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</si>
  <si>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</si>
  <si>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</si>
  <si>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</si>
  <si>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</si>
  <si>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</si>
  <si>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</si>
  <si>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</si>
  <si>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</si>
  <si>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</si>
  <si>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</si>
  <si>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</si>
  <si>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</si>
  <si>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</si>
  <si>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</si>
  <si>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</si>
  <si>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</si>
  <si>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</si>
  <si>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</si>
  <si>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</si>
  <si>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</si>
  <si>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</si>
  <si>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</si>
  <si>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</si>
  <si>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</si>
  <si>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</si>
  <si>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</si>
  <si>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</si>
  <si>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</si>
  <si>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</si>
  <si>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</si>
  <si>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</si>
  <si>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</si>
  <si>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</si>
  <si>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</si>
  <si>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</si>
  <si>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</si>
  <si>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</si>
  <si>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</si>
  <si>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</si>
  <si>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</si>
  <si>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</si>
  <si>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</si>
  <si>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</si>
  <si>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</si>
  <si>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</si>
  <si>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</si>
  <si>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</si>
  <si>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</si>
  <si>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</si>
  <si>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</si>
  <si>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</si>
  <si>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</si>
  <si>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</si>
  <si>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</si>
  <si>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</si>
  <si>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</si>
  <si>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</si>
  <si>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</si>
  <si>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</si>
  <si>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</si>
  <si>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</si>
  <si>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</si>
  <si>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</si>
  <si>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</si>
  <si>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</si>
  <si>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</si>
  <si>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</si>
  <si>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</si>
  <si>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</si>
  <si>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</si>
  <si>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</si>
  <si>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</si>
  <si>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</si>
  <si>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</si>
  <si>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</si>
  <si>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</si>
  <si>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</si>
  <si>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</si>
  <si>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</si>
  <si>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</si>
  <si>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</si>
  <si>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</si>
  <si>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</si>
  <si>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</si>
  <si>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</si>
  <si>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</si>
  <si>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</si>
  <si>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</si>
  <si>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</si>
  <si>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</si>
  <si>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</si>
  <si>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</si>
  <si>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</si>
  <si>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</si>
  <si>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</si>
  <si>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</si>
  <si>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</si>
  <si>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</si>
  <si>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</si>
  <si>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</si>
  <si>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</si>
  <si>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</si>
  <si>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</si>
  <si>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Серия городских квизов "Элементарно"</t>
  </si>
  <si>
    <t>"Содействие развитию активной жизненной позиции молодежи"</t>
  </si>
  <si>
    <t>Молодежь в возрасте от 18 до 35 лет</t>
  </si>
  <si>
    <t>Открытый городской турнир по бамперболу</t>
  </si>
  <si>
    <t>"Содействие формированию здорового образа жизни в молодежной среде"</t>
  </si>
  <si>
    <t>Молодежь в возрасте от 14 до 35 лет</t>
  </si>
  <si>
    <t>Сибирская жонглерская конвенция</t>
  </si>
  <si>
    <t>Открытый городской турнир по теннису среди молодежных команд "11:0"</t>
  </si>
  <si>
    <t>Семейный форум</t>
  </si>
  <si>
    <t>Открытый городской турнир по футболу среди молодежных команд, посвященный 78-летию Победы в Великой Отечественной войне</t>
  </si>
  <si>
    <t>"Гражданское и патриотическое воспитание молодежи"</t>
  </si>
  <si>
    <t>Молодежь в возрасте от 12 до 25 лет</t>
  </si>
  <si>
    <t>ВелоФест</t>
  </si>
  <si>
    <t>Фестиваль "Футбол для всех"</t>
  </si>
  <si>
    <t>Открытие летней веранды</t>
  </si>
  <si>
    <t>Молодежь в возрасте от 16 до 35 лет</t>
  </si>
  <si>
    <t>Фестиваль "Семейный выходной"</t>
  </si>
  <si>
    <t>"Поддержка молодой семьи"</t>
  </si>
  <si>
    <t>Молодые семьи</t>
  </si>
  <si>
    <t>Фестиваль экстремальных видов спорта"</t>
  </si>
  <si>
    <t>Молодежь в возрасте от 14 до 25 лет</t>
  </si>
  <si>
    <t>Фестиваль короткометражных фильмов</t>
  </si>
  <si>
    <t>Серия событий "Лекторий под открытым небом"</t>
  </si>
  <si>
    <t>"Содействие молодежи в трудной жизненной ситуации"</t>
  </si>
  <si>
    <t>Фестиваль путешествий</t>
  </si>
  <si>
    <t>Музыкальный фестиваль</t>
  </si>
  <si>
    <t>Летний маркет</t>
  </si>
  <si>
    <t>Экофестиваль "Зелёный чай"</t>
  </si>
  <si>
    <t>Серия городских фестивалей "Кино на траве"</t>
  </si>
  <si>
    <t>"Фестиваль заботы о себе"</t>
  </si>
  <si>
    <t>IV молодежный фестиваль по чир спорту</t>
  </si>
  <si>
    <t>Молодежь в возрасте от 7 до 35 лет</t>
  </si>
  <si>
    <t>Открытый фестиваль по восточным боевым искусствам "5 стихий"</t>
  </si>
  <si>
    <t>Модный показ дизайнерских коллекций "Дизайнер-Сибирь"</t>
  </si>
  <si>
    <t>"Гейм Фест"</t>
  </si>
  <si>
    <t>Открытый городской турнир по волейболу среди молодежных любительских команд</t>
  </si>
  <si>
    <t>Открытый городской турнир по лучному бою</t>
  </si>
  <si>
    <t xml:space="preserve">Тренинг-семинар для кураторов открытых пространств </t>
  </si>
  <si>
    <t>Новогодний маркет подарков "Ёлка-маркет"</t>
  </si>
  <si>
    <t>Весенний показ</t>
  </si>
  <si>
    <t>Открытый молодежный турнир по гандболу</t>
  </si>
  <si>
    <t>Семейный квиз к юбилею семейного пространства "Как дома"</t>
  </si>
  <si>
    <t>"Поддержка молодой семей"</t>
  </si>
  <si>
    <t>Фестиваль дворовых игр</t>
  </si>
  <si>
    <t>Молодежь в возрасте от 12 до 20 лет</t>
  </si>
  <si>
    <t>Спартакиада для подростков и молодежи в трудной жизненной ситуации</t>
  </si>
  <si>
    <t>Урбан-пикник</t>
  </si>
  <si>
    <t>Квест "У нас на районе"</t>
  </si>
  <si>
    <t>Туристический фестиваль</t>
  </si>
  <si>
    <t>Чемпионат по крокету среди молодежных команд</t>
  </si>
  <si>
    <t>Выставка "Путешествие в искусство"</t>
  </si>
  <si>
    <t>Фотовыставка "Там, где мы"</t>
  </si>
  <si>
    <t>День казачей культуры</t>
  </si>
  <si>
    <t>МБУ МЦ "Содружество"</t>
  </si>
  <si>
    <t>С. А. Ловкачева</t>
  </si>
  <si>
    <t>Муниципальное бюджетное учреждение города Новосирска "Молодежный центр "Содружество", 19.12.2001 г.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</si>
  <si>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</si>
  <si>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Ловкачева София Александровна</t>
  </si>
  <si>
    <t>22.0</t>
  </si>
  <si>
    <t>Дополнительная профессиональная программа "Вовлечение горожан в программы развития городской среды"</t>
  </si>
  <si>
    <t>ФГБОУ ВО "Российская академия народного хозяйства и государственной службы при Президенте Российской Федерации (https://drive.google.com/drive/folders/1T4FUFFc1k28xXpGSjIuqA1IU_bPZv01Y?usp=sharing)</t>
  </si>
  <si>
    <t>Курс повышения квалификации "Технологии создания и управления продуктами для молодёжи"</t>
  </si>
  <si>
    <t>Автономная некоммерческая организация дополнительного профессионального образования "Институт молодежи" (https://drive.google.com/drive/folders/12q-1WlwMmcBc90g2CUeOEu1HJL53X1GM?usp=sharing)</t>
  </si>
  <si>
    <t>Курс повышения квалификации "Директор молодежного центра: технологии управления и развития"</t>
  </si>
  <si>
    <t>Автономная некоммерческая организация дополнительного профессионального образования "Институт молодежи" (https://drive.google.com/drive/folders/1fJhlwJ6jnxTqJ1PSNgciSL1pwAr5xd9G?usp=sharing)</t>
  </si>
  <si>
    <t>Курс повышения квалификации "Организация методической работы в учреждении молодежной политики"</t>
  </si>
  <si>
    <t>Автономная некоммерческая организация дополнительного профессионального образования "Институт молодежи" (https://drive.google.com/drive/folders/1WxB4YasXXmGduVfv8Rv9v9vh9hRadjEn?usp=sharing)</t>
  </si>
  <si>
    <t>Прогамма повышения квалификации "Основы проектного управления. Грантовые проекты"</t>
  </si>
  <si>
    <t>ГБУ НСО "Агенство поддержки молодежных инициатив" (https://vk.com/corporate_university?w=wall-193091950_1163)</t>
  </si>
  <si>
    <t xml:space="preserve">46-ая легкоатлетическая эстафета памяти Валентина Подневича, посвященная Дню Победы в Великой отечественной войне </t>
  </si>
  <si>
    <t>г. Новосибирск, ул. Мичурина, 10, стадион "Спартак"</t>
  </si>
  <si>
    <t>Участие</t>
  </si>
  <si>
    <t>II место</t>
  </si>
  <si>
    <t>Первенство, чемпионат и спортивный фестиваль по «чир спорту»</t>
  </si>
  <si>
    <t>г. Бердск, ул. Линейная, д. 3в, СК "Вега"</t>
  </si>
  <si>
    <t>Турнир по единоборствам, посвященный 100-летию со дня рождения Героя СССР Г.И. Бояринова</t>
  </si>
  <si>
    <t>04.03.2023-05.03.2023</t>
  </si>
  <si>
    <t>г. Барнаул</t>
  </si>
  <si>
    <t>II место (2), III место (1)</t>
  </si>
  <si>
    <t>Первенство Новосибирской области по ушу</t>
  </si>
  <si>
    <t>27.05.2023, 28.05.2023</t>
  </si>
  <si>
    <t>г. Новосибирск, ул. Спортивная, 2. МАУ «ЦСП Заря»</t>
  </si>
  <si>
    <t>I место (3), II место (1), III место (2)</t>
  </si>
  <si>
    <t>Первенство мужской волейбольной лиги г. Новосибирска среди  мужских команд</t>
  </si>
  <si>
    <t>г. Новосибирск, ул. Ленингогорская, д. 80, Новосибирский техникум дорожного транспорта</t>
  </si>
  <si>
    <t>Кубок города Новосибирска по ушу</t>
  </si>
  <si>
    <t>г. Новосибирск, ул. Часовая, д. 2а, СК "Энергия"</t>
  </si>
  <si>
    <t>III место</t>
  </si>
  <si>
    <t>I  место (2), III место (1)</t>
  </si>
  <si>
    <t xml:space="preserve">Городские соревнования по волейболу </t>
  </si>
  <si>
    <t>21.04.2023, 22.04.2023</t>
  </si>
  <si>
    <t>МЦ им. А. П. Чехова, г. Новосибирск, 1-й Петропавловский переулок, 10</t>
  </si>
  <si>
    <t>г. Новосибирск, по Красному проспекту от улицы Ядринцевская до улицы Сибревкома</t>
  </si>
  <si>
    <t>76-я легкоатлетическая эстафета памяти А. И. Покрышкина, посвящённая 78-й годовщине Победы в Великой Отечественной войне</t>
  </si>
  <si>
    <t>Турнир по хоккею с шайбой "Надежда Сибири"</t>
  </si>
  <si>
    <t xml:space="preserve">21.04.2023
</t>
  </si>
  <si>
    <t>г. Новосибирск, ул. Тюленина, д. 10</t>
  </si>
  <si>
    <t>Турнир по настольному теннису "Осенняя пора"</t>
  </si>
  <si>
    <t>г. Новосибирск</t>
  </si>
  <si>
    <t>I - место (1), III - место (1)</t>
  </si>
  <si>
    <t>Городской конкурс "Таланты Левобережья"</t>
  </si>
  <si>
    <t> г. Новосибирск, парк им. С. М. Кирова</t>
  </si>
  <si>
    <t>I  место (1), III  место (2), II  место (2)</t>
  </si>
  <si>
    <t>Первенство города по спортивной гимнастике</t>
  </si>
  <si>
    <t>I - место (2), II - место (1), III - место (1)</t>
  </si>
  <si>
    <t>XXVII открытый лично-командный турнир по настольному теннису памяти Г. Я. Щербакова</t>
  </si>
  <si>
    <t xml:space="preserve">11.09.2023
13.09.2023
15.09.2023
</t>
  </si>
  <si>
    <t>КДЦ им. К. С. Станиславского, ул. Котовского, 2а</t>
  </si>
  <si>
    <t>Открытый вокальный конкурс «Моя Россия»</t>
  </si>
  <si>
    <t>Заявки отправлялись в электронном виде</t>
  </si>
  <si>
    <t>г. Новосибирск, Ватутина ул. 12</t>
  </si>
  <si>
    <t xml:space="preserve"> II - место (1) и переход в группу А на следующий сезон</t>
  </si>
  <si>
    <t>Первенство Новосибирской Женской Волейбольной Лиги</t>
  </si>
  <si>
    <t>Январь-май 2023</t>
  </si>
  <si>
    <t>Первенство СШОР по гимнастическим видам спорта</t>
  </si>
  <si>
    <t>г. Новосибирск, ул. Петухова, д. 79, СК "Малинка"</t>
  </si>
  <si>
    <t>Турнир на кубок Гагарина по гандболу среди 2009-2013 год</t>
  </si>
  <si>
    <t>СК « Север», ул. Учительская, 61</t>
  </si>
  <si>
    <t>Турнир на Кубок Гагарина по гандболу среди 2012-2013 года</t>
  </si>
  <si>
    <t xml:space="preserve">СОШ № 218
Кр. Проспект 320/1 
</t>
  </si>
  <si>
    <t>Первенство города Новосибирска по настольному теннису ДЮФЦ "Дзержинский"</t>
  </si>
  <si>
    <t>17.02.2023-19.02.2023</t>
  </si>
  <si>
    <t>г. Новосибирск, ул. Бориса Богаткова 266/3, МБУДО ДЮФЦ «Дзержинский»</t>
  </si>
  <si>
    <t>II место - (1)</t>
  </si>
  <si>
    <t>Турнир по настольному теннису "Будущее России"</t>
  </si>
  <si>
    <t>10.03.2023-12.03.2023</t>
  </si>
  <si>
    <t>I место - (1)</t>
  </si>
  <si>
    <t xml:space="preserve">Весенний турнир ФГР по гандболу </t>
  </si>
  <si>
    <t>15.05.23-22.05.23</t>
  </si>
  <si>
    <t>г. Кемерово «Кузбасс – Арена», ул. Притомский , 10</t>
  </si>
  <si>
    <t>IV - место (1)</t>
  </si>
  <si>
    <t>Первенство Алтайского края по нунчаку-кумитэ</t>
  </si>
  <si>
    <t>05.06.2023-07.06.2023</t>
  </si>
  <si>
    <t>Алтайский край, г. Рубцовск, ул. Степана Разина, 196, клуб "Кобудо"</t>
  </si>
  <si>
    <t>VIII открытый вокальный конкурс "Моя Россия"</t>
  </si>
  <si>
    <t>22.04.2023-23.04.2023</t>
  </si>
  <si>
    <t>г. Новосибирск, ул. Вертковская, 16, МБОУ СОШ №109</t>
  </si>
  <si>
    <t>II Междугородний турнир по настольному теннису памяти тренера-преподавателя М. Л. Сысоева среди мальчиков 2009-2011 гг. р.</t>
  </si>
  <si>
    <t>г. Искитим</t>
  </si>
  <si>
    <t>II- место (1)</t>
  </si>
  <si>
    <t xml:space="preserve">Чемпионат Сибирского Федерального округа по настольному теннису
</t>
  </si>
  <si>
    <t>27.02.2023-05.03.2023</t>
  </si>
  <si>
    <t>МАУ «Центр настольного тенниса»Республика Хакасия, г. Абакан, ул. Катанова, 8, стр. 2</t>
  </si>
  <si>
    <t>II – место (1)</t>
  </si>
  <si>
    <t>Чемпионат Сибирского Федерального округа по настольному теннису</t>
  </si>
  <si>
    <t>23.01.2023-28.01.2023</t>
  </si>
  <si>
    <t>г. Барнаул, СК "Победа", ул. Антона Петрова, 146</t>
  </si>
  <si>
    <t>Первенство Сибирского федерального округа по ушу</t>
  </si>
  <si>
    <t>I - место (1), II - место (1)</t>
  </si>
  <si>
    <t>01.02.2023-05.02.2023</t>
  </si>
  <si>
    <t>Чемпионат и первенство Сибирского федерального округа по чир спорту "Солнце Хакасии"</t>
  </si>
  <si>
    <t>10.03.2023-13.10.2023</t>
  </si>
  <si>
    <t>г. Абакан, ул. Катанова, д. 10, МАУ "СК им. Н. Г. Булакина"</t>
  </si>
  <si>
    <t>г. Красноярск</t>
  </si>
  <si>
    <t>Первенство города Братска по внестилевому каратэ и кобудо</t>
  </si>
  <si>
    <t>20.01.2023-22.01.2023</t>
  </si>
  <si>
    <t xml:space="preserve">г. Братск, ул. Комсомольская, 39, спортивный комплекс "Таежный"
</t>
  </si>
  <si>
    <t>XLI Всероссийская массовая лыжная гонка "Лыжня России"</t>
  </si>
  <si>
    <t>г. Новосибирск, ул. Ионосферная, 3</t>
  </si>
  <si>
    <t>Чемпионат г. Новосибирска по волейболу среди женских команд Новосибирской женской волейбольной лиги</t>
  </si>
  <si>
    <t xml:space="preserve">г. Новосибирск, ул. Ватутина, д. 12, МБОУДО ДООЦ "Спутник"
</t>
  </si>
  <si>
    <t>Всероссийские соревнования по чир спорту и Спортивный фестиваль ФЧСЧПК</t>
  </si>
  <si>
    <t>08.04.2023-10.04.2023</t>
  </si>
  <si>
    <t>г. Перьмь, ул. Шоссе Космонавтов, д. 158А, СК им. В. П. Сухарева</t>
  </si>
  <si>
    <t>I место (7), II место (5), III место (4)</t>
  </si>
  <si>
    <t>Всероссийские соревнования по чир спорту "Кубок дружбы" и Всероссийский спортивный фестиваль по чир спорту среди младших спортсменов "Кубок дружбы 2023"</t>
  </si>
  <si>
    <t>19.05.2023-21.05.2023</t>
  </si>
  <si>
    <t>г. Новосибирск, ул. Петухова, д. 6/7, СК "Александрит"</t>
  </si>
  <si>
    <t>Всероссийский национальный конкурс «Виктория»</t>
  </si>
  <si>
    <t>Чемпионат и первенство России по ушу</t>
  </si>
  <si>
    <t>24.04.2023-29.04.2023</t>
  </si>
  <si>
    <t>г. Москва, ул. Херсонская, д. 30, корп. 2, стр. 1, ГБОУ "ЦСиО "МЭШ" МОСКОМСПОРТА</t>
  </si>
  <si>
    <t>I место (3), II место (2), III место (2)</t>
  </si>
  <si>
    <t>Всероссийский конкурс-фестиваль искусств "Невские звезды"</t>
  </si>
  <si>
    <t>г. Санкт-Петербург, Литейный проспект, д. 20, Дом офицеров Западного военного округа</t>
  </si>
  <si>
    <t>I место (2),  II место (2)</t>
  </si>
  <si>
    <t>Турнир "Окрыленные хоккеем" среди женских любительских команд</t>
  </si>
  <si>
    <t>20.05.2023-21.05.2023</t>
  </si>
  <si>
    <t>г. Омск, ул. Мира, д. 1Б, Хоккейная Академия "Авангард"</t>
  </si>
  <si>
    <t>Всероссийский фестиваль культуры и искусств "Наследия Страны"</t>
  </si>
  <si>
    <t>г. Новосибирск, ул. Красный проспект, 167, ДК "Прогресс"</t>
  </si>
  <si>
    <t>I - место (1)</t>
  </si>
  <si>
    <t>Первенство Сибирского федерального округа по настольному теннису среди команд юниоров до 20 лет</t>
  </si>
  <si>
    <t>06.02.2023-12.02.2023</t>
  </si>
  <si>
    <t>г. Абакан, ул. Катанова, д.8</t>
  </si>
  <si>
    <t>Соревнования по хоккею среди женских любительских команд "Космический турнир - 2023"</t>
  </si>
  <si>
    <t>21.04.2023-23.04.2023</t>
  </si>
  <si>
    <t>Международный турнир по ушу «Moscow wushu stars»</t>
  </si>
  <si>
    <t>02.05.2023-08.05.2023</t>
  </si>
  <si>
    <t>I место (3),  II место (2), III место (3)</t>
  </si>
  <si>
    <t>XII Всероссийский фестиваль по хоккею среди любительских команд "Ночная лига женского хоккея"</t>
  </si>
  <si>
    <t>11.05.2023-15.05.2023</t>
  </si>
  <si>
    <t xml:space="preserve">Международный 
фестиваль-конкурс 
«Озарение»
</t>
  </si>
  <si>
    <t xml:space="preserve">II - место </t>
  </si>
  <si>
    <t>Международный конкурс-фестиваль искусства «Новое поколение»</t>
  </si>
  <si>
    <t>XI международный фестиваль моды и красоты "FASION STYLE"</t>
  </si>
  <si>
    <t>19.05.2023-22.05.2023</t>
  </si>
  <si>
    <t>г. Тула, Центральный переулок, д. 18, Творческий индустриальный кластер "Октава"</t>
  </si>
  <si>
    <t>https://drive.google.com/drive/folders/1SEX9w0RG_vFjF_znxGpgKzpL9Ha5AvYt?usp=drive_link</t>
  </si>
  <si>
    <t>https://drive.google.com/drive/folders/1fNMdGHleZy_9tyyjNfSeVd6UsBayWoQy?usp=drive_link</t>
  </si>
  <si>
    <t>https://drive.google.com/drive/folders/1N9TzdNtAxrnTO7c_yTAKVUXtBQX9R55f?usp=drive_link</t>
  </si>
  <si>
    <t>https://drive.google.com/file/d/1zv7_-LojTIp12CNWOPTuykdGLvfhxyVz/view?usp=drive_link</t>
  </si>
  <si>
    <t>https://drive.google.com/file/d/17-65x-ewqnmCknxVcxOasi7b4IjbYH0u/view?usp=drive_link</t>
  </si>
  <si>
    <t>https://drive.google.com/file/d/1XjtBtkBJE89POMQkFrfannI5DOzLdhbU/view?usp=drive_link</t>
  </si>
  <si>
    <t>https://drive.google.com/drive/folders/1cFPiqSUNqFCGyUdrfAf60_Keiz0Ihf5L?usp=drive_link</t>
  </si>
  <si>
    <t>https://drive.google.com/file/d/1jeajPZIk5pWj7lLC2ScP4WvjXBG1z0ot/view?usp=drive_link</t>
  </si>
  <si>
    <t>нет</t>
  </si>
  <si>
    <t>https://timolod.ru/organization/molodezhnye-tsentry/sodruzhestvo/</t>
  </si>
  <si>
    <t>https://vk.com/id289429828</t>
  </si>
  <si>
    <t>https://vk.com/sodrughestvo54
https://vk.com/balkon_place
https://vk.com/kak_doma_nsk
https://vk.com/faktura_nsk
https://vk.com/tut_sew
https://vk.com/movie_grass
https://vk.com/terminal_space
https://vk.com/tut_sew
https://vk.com/younost_nsk https://vk.com/quiz_elementary_nsk https://vk.com/kristalniy https://vk.com/fizkultsodrugestvo</t>
  </si>
  <si>
    <t>Волонтерский отряд «Мы в деле»</t>
  </si>
  <si>
    <t xml:space="preserve">Январь-декабрь 2023 г. </t>
  </si>
  <si>
    <t>Молодежь в возрасте от 16 до 20 лет</t>
  </si>
  <si>
    <t>Творческое объединение «Твоя сцена»</t>
  </si>
  <si>
    <t xml:space="preserve">Экопроект 
«Три кита»
</t>
  </si>
  <si>
    <t>Проект по развитию надпрофессиональных навыков «Гибкий Я»</t>
  </si>
  <si>
    <t>Март - апрель 2023 г.</t>
  </si>
  <si>
    <t>Молодежь в возрасте от 22 до 35 лет</t>
  </si>
  <si>
    <t>Школа гибких навыков «Включайся»</t>
  </si>
  <si>
    <t> Март-июнь 2023 г.</t>
  </si>
  <si>
    <t>Молодежь в возрасте от 14 до 18 лет</t>
  </si>
  <si>
    <t>Мастерская городских изменений
«Команда улиц»</t>
  </si>
  <si>
    <t>Февраль-июнь 2023 г.</t>
  </si>
  <si>
    <t>Проект по благоустройству территории «Балкон-парк»</t>
  </si>
  <si>
    <t>Март-июнь 2023 г.</t>
  </si>
  <si>
    <t>Курс начальной военной подготовки «Служу Отечеству!»</t>
  </si>
  <si>
    <t>Апрель-октябрь 2023 г.</t>
  </si>
  <si>
    <t>Пешеходный маршрут «Линия подскажет»</t>
  </si>
  <si>
    <t>Июль - сентябрь 2023 г.</t>
  </si>
  <si>
    <t>Проект по развитию осознанного супружества «От сердца к сердцу»</t>
  </si>
  <si>
    <t>Февраль-май 2023 г.</t>
  </si>
  <si>
    <t>Молодые семьи 18-35 лет</t>
  </si>
  <si>
    <t>"Курс молодого родителя"</t>
  </si>
  <si>
    <t>Октябрь-ноябрь 2023 г.</t>
  </si>
  <si>
    <t>Проект по изучению родословной «Близкие люди»</t>
  </si>
  <si>
    <t>Октябрь-декабрь 2023 г.</t>
  </si>
  <si>
    <t>Трудовой отряд «Пламя»</t>
  </si>
  <si>
    <t>Январь-декабрь 2023 г.</t>
  </si>
  <si>
    <t>Молодежь в возрасте от 14 до 17 лет</t>
  </si>
  <si>
    <t>«Арт-галерея»</t>
  </si>
  <si>
    <t xml:space="preserve">Проект по развитию цифровых навыков
«Новый уровень»
</t>
  </si>
  <si>
    <t>Мастерская кинематографа «Раскадровка»</t>
  </si>
  <si>
    <t>Проект для дизайнеров «Дизайнер - Сибирь»</t>
  </si>
  <si>
    <t>Март-октябрь 2023 г.</t>
  </si>
  <si>
    <t>Проект для хендмейд-мастеров «Дело в шляпе»</t>
  </si>
  <si>
    <t xml:space="preserve">Март-июнь 2023 г.,
октябрь-декабрь 2023 г. </t>
  </si>
  <si>
    <t>Фестиваль творческих индустрий
“Сделано в Сибири”</t>
  </si>
  <si>
    <t>Сентябрь-ноябрь 2023г.</t>
  </si>
  <si>
    <t>Туристический проект «Побег из города 2.0»</t>
  </si>
  <si>
    <t>Февраль-август 2023 г.</t>
  </si>
  <si>
    <t>Проект по ресоциализации молодежи в трудной жизненной ситуации «Траектория»</t>
  </si>
  <si>
    <t>Январь-сентябрь 2023 г.</t>
  </si>
  <si>
    <t>Театральная лаборатория «Рука об руку»</t>
  </si>
  <si>
    <t>Подростковый центр «Юность»</t>
  </si>
  <si>
    <t>Молодежь в возрасте от 12 до 18 лет</t>
  </si>
  <si>
    <t xml:space="preserve">Проект для девушек в трудной жизненной ситуации «ДругаЯ»
</t>
  </si>
  <si>
    <t>Профильные смены «Реальные каникулы»</t>
  </si>
  <si>
    <t>Июнь 2023 г. - апрель 2024 г.</t>
  </si>
  <si>
    <t>Молодежь в возрасте от 12 до 16 лет</t>
  </si>
  <si>
    <t>Профильные смены по развитию гибких навыков «Подросток будущего»</t>
  </si>
  <si>
    <t>Июнь-август 2023 г.</t>
  </si>
  <si>
    <t>"Развитие инфраструктуры, кадрового потенциала и информационно-аналитического обеспечения муниципальной молодежной политики"</t>
  </si>
  <si>
    <t>"Содействие в выборе профессии и ориентировании на рынке труда"</t>
  </si>
  <si>
    <t>Специалисты по работе с молодой семьей / молодые семьи</t>
  </si>
  <si>
    <t>Кураторы открытых пространств</t>
  </si>
  <si>
    <t>Тренинг-семинар для директоров молодежных центров г. Новосибирска</t>
  </si>
  <si>
    <t>Директора молодежных центров</t>
  </si>
  <si>
    <t>Волонтерский отряд "Мы в деле"</t>
  </si>
  <si>
    <t>14-20 лет</t>
  </si>
  <si>
    <t>Трудовой отряд "Пламя"</t>
  </si>
  <si>
    <t>14-19 лет</t>
  </si>
  <si>
    <t>Молодёжный историко-культурный форум «Истоки» (заезд "Семейные ценности")</t>
  </si>
  <si>
    <t>https://форумистоки.рф/#zaezdi</t>
  </si>
  <si>
    <t>Всероссийский молодёжный образовательный форум «Амур» (онлайн)</t>
  </si>
  <si>
    <t>https://vk.com/amurforum</t>
  </si>
  <si>
    <t>Образовательный заезд «Азия в фокусе» арт-кластера «Таврида»</t>
  </si>
  <si>
    <t>https://tavrida.art/races/fa603d1e-9fea-42a1-9883-18f6944477d4</t>
  </si>
  <si>
    <t>Фестиваль «Таврида-Арт»</t>
  </si>
  <si>
    <t>https://events.myrosmol.ru/events/tavrida2023</t>
  </si>
  <si>
    <t>Форум молодёжи Новосибирской области «PROрегион»</t>
  </si>
  <si>
    <t>https://vk.com/pro_region</t>
  </si>
  <si>
    <t>I - место (2), III - место (1)</t>
  </si>
  <si>
    <t>I- место (1), III место (1)</t>
  </si>
  <si>
    <t>I - место (1), III- место (4)</t>
  </si>
  <si>
    <t>II место (2)</t>
  </si>
  <si>
    <t>г. Сочи</t>
  </si>
  <si>
    <t>https://drive.google.com/drive/folders/1R2bRsn1ho8pN0_zaAaauSu18DawD8jRa</t>
  </si>
  <si>
    <t>I место (4), II место (4), III место (3)</t>
  </si>
  <si>
    <t>https://drive.google.com/drive/folders/1Th53i_TSXgKnj9OIwKc8ZjCtF6tyLcOE</t>
  </si>
  <si>
    <t>I - место</t>
  </si>
  <si>
    <t>https://drive.google.com/drive/folders/1Fo9isz1YpjSGl6DBvjW7Y552BFLtOZ5n</t>
  </si>
  <si>
    <t>Первенство России по чир спорту</t>
  </si>
  <si>
    <t>21.04.2023-24.04.2023</t>
  </si>
  <si>
    <t>01.05.2023- 05.05.2023</t>
  </si>
  <si>
    <t>I место (4)</t>
  </si>
  <si>
    <t>г. Москва, ул. Василисы Кожиной, 13, ДС "Динамо волейбол"</t>
  </si>
  <si>
    <t>https://drive.google.com/drive/folders/1s1udwUzRYYWoeO4V9G5pLEPLlcNJDc2s</t>
  </si>
  <si>
    <t>Спортивный фестиваль "Планета чир"</t>
  </si>
  <si>
    <t>07.04.2023-08.04.2023</t>
  </si>
  <si>
    <t>https://drive.google.com/drive/folders/1z7dZpmrdvFQlqzAtVdjJlMDf4brrUZph</t>
  </si>
  <si>
    <t>I место (3), III место (1)</t>
  </si>
  <si>
    <t>12.05.2023-28.05.2023</t>
  </si>
  <si>
    <t>Всероссийский фестиваль-конкурс искусств "Страна талантов"</t>
  </si>
  <si>
    <t>https://drive.google.com/drive/folders/1IIXKl1gDzxWWzPMtW_U7wk74dwPhG4q9</t>
  </si>
  <si>
    <t>I место</t>
  </si>
  <si>
    <t>https://drive.google.com/drive/folders/1Dq1X-QUiFCBQmq6feGNOsQbD1zcgdOxm</t>
  </si>
  <si>
    <t>I место (7), II место (2)</t>
  </si>
  <si>
    <t>I место (8), II место (5), III место (3)</t>
  </si>
  <si>
    <t>08.04.2023-09.04.2023</t>
  </si>
  <si>
    <t>Всероссийские соревнования по чир спорту "Время пармы"</t>
  </si>
  <si>
    <t>https://drive.google.com/drive/folders/1pi7g3effWzbc3ffRdqSfgzdCY7ChRNf-</t>
  </si>
  <si>
    <t>I место (5), II место (2), III место (2)</t>
  </si>
  <si>
    <t>https://drive.google.com/drive/folders/1qcqugChwgTY0hChg00LSIZ-ikudd70c2</t>
  </si>
  <si>
    <t xml:space="preserve">630105, г. Новосибирск, ул. Кропоткина, 119/3 
e-mail:dod_pim@mail.ru  тел. 319-02-85/319-02-82.                                                                    Официальная группа учреждения в социальной сети "ВКонтакте":https://vk.com/sodrughestvo54
Страница на портале "Тымолод.рф": https://тымолод.рф/organization/molodezhnye-tsentry/sodruzhestvo/ </t>
  </si>
  <si>
    <t>1. Кропоткина, 119/3 - молодежный центр (основной отдел); 
2. Северная, 19 - отдел "Север";
3. Дуси  Ковальчук , 2 - отдел "Кристальный";
4. Дуси Ковальчук, 268/3 -  арт-пространство "Фактура"; 
5. Кропоткина, 269/1 - открытое пространство "Балкон";
6.Ереванская, 10 - открытое пространство "Терминал";
7. Дачная, 41а - стильное простанство "Тут шьют";
8.Холодильная, 16 - семейное пространство - "Как дома";
9. Каунасская, 4 - подростковый центр "Юность";
10. Советская, 53 - отдел социокультурной деятельности</t>
  </si>
  <si>
    <t>Головное учреждение МБУ МЦ "Содружество" - 3267,1 кв.м.;
отдел на ул. Дуси Ковальчук,268/3 - 165,1 кв.м и 78,4 кв.м;
отдел на ул. Кропоткина,269/1 - 392,3 кв.м;
отдел на ул. Холодильная,16 - 52,1 кв.м и 71,2 кв.м;
отдел на ул. Дачная,41 А - 253,8 кв.м;
отдел на ул. Каунасская,4 - 399,4 кв.м;
отдел  на ул. Ереванская,10 - 266,8кв.м.
отдел на ул. Северная, 19 - 211,6 кв.м;
отдел на ул. Дуси Ковальчук, 2 - 246,8 кв.м.;
отдел на ул. Советская, 53 - 173,6 кв. м.
Итого: 5578,2 кв.м.</t>
  </si>
  <si>
    <t>Головное учреждение МБУ МЦ "Содружество" - 2994,9 кв.м.;
отдел на ул. Дуси Ковальчук,268/3 - 165,1 кв.м и 78,4 кв.м;
отдел на ул. Кропоткина,269/1 -368,8 кв.м;
отдел на ул. Холодильная,16 - 52,1 кв.м и 71,2 кв.м;
отдел на ул. Дачная,41 А - 253,8 кв.м;
отдел на ул. Каунасская,4 - 399,4 кв.м;
отдел на ул. Ереванская,10 -161,8 кв.м.; 
отдел на ул. Северная, 19 - 138,3 кв.м.;
отдел на ул. Дуси Ковальчук, 2 - 82,16 кв.м.;
отдел на ул. Советская, 53 - 173,6 кв.м.
Итого: 4939,56 кв.м.</t>
  </si>
  <si>
    <t>Головное учреждение МБУ МЦ "Содружество" - 7 залов, 2 кабинета;
отдел на ул. Дуси Ковальчук,268/3 - 2 зала,  1 кабинет;
отдел на ул. Кропоткина,269/1 - 2 зала, 4 кабинета;
отдел на ул. Холодильная,16 - 2 зала, 2 кабинета;
отдел на ул. Дачная,41 А - 2 зала, 3 кабинета;
отдел на ул. Каунасская,4 - 2 зала, 5 кабинетов;
отдел на ул. Ереванская,10 - 1 зал, 2 кабинета; 
отдел на ул. Северная, 19 - 4 кабинета;
отдел на ул. Дуси Ковальчук, 2 - 6 кабинетов;
отдел на ул. Советская, 53 - 1 зал, 5 кабинетов.
Итого: 19 залов, 34 кабинетов.</t>
  </si>
  <si>
    <t>1. Кропоткина, 119/3 - молодежный центр (основной отдел) -88 чел.;
2. Северная, 19 - отдел "Север" - 5 чел.;
3. Дуси  Ковальчук , 2 - отдел "Кристальный" - 11 чел.;
4. Дуси Ковальчук, 268/3 -  арт пространство "Фактура" - 9 чел. ;
5. Кропоткина, 269/1 - открытое пространство "Балкон" - 10 чел.;
6.Ереванская, 10 - открытое пространство "Терминал" - 8 чел.;
7. Дачная, 41а - стильное простанство "Тут шьют" - 8 чел.;
8.Холодильная, 16 - семейное пространство - "Как дома" - 7 чел.;
9. Каунасская, 4 - подростковый центр "Юность" - 15 чел.;
10. Советская, 53 - отдел социокультурной деятельности - 4 чел.</t>
  </si>
  <si>
    <t>1. Муниципальное бюджетное учреждение города Новосибирска «Молодёжный центр «Содружество» (3 чел.) 
 2. Муниципальное автономное общеобразовательное учреждение города Новосибирска "Средняя общеобразовательная школа № 77"(3 чел.)
3. Муниципальное бюджетное общеобразовательное учреждение города Новосибирска "Средняя общеобразовательная школа № 100 им. Заплатина Ю. Г." (4 чел.)
4. Муниципальное бюджетное общеобразовательное учреждение города Новосибирска "Средняя общеобразовательная школа №120" (1 чел.)
5. Кадровое агентство «Миграционная Биржа Труда» (7 чел.)
6. ООО «Бухгалтерия бизнеса» (13 чел.)
7. ДСОЛКД "Тимуровец" (1 чел.)</t>
  </si>
  <si>
    <t>1. Рабочий по комплексному обслуживанию зданий
2. Оператор холодных звонков
3. Курьер
4. Архивариус
5. Вожатый
6. Уборщик служебных помещений</t>
  </si>
  <si>
    <t>1) Федеральное государственное образовательное учреждение высшего образования "Российская академия народного хозяйства и государственной службы при Президенте РФ", направление 41.03.05 "Международные отношения"- 3 курс (1 чел.)
2) Новосибирский педагогический колледж №1 им А. С. Макаренко, направление 44.02.03 "Педагогическое образование" - 1 курс (25 чел.)</t>
  </si>
  <si>
    <t xml:space="preserve">1)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ИКиМП, направление 39.03.03 "Организация работы с молодежью", профиль: "Воспитательная работа с молодежью" - 4 курс (1 чел.).                                                                    2) Федеральное государственное бюджетное образовательное учреждение высшего образования "Новосибирский государственный технический университет", направление 38.03.02 "Менеджмент" - 4 курс (1 чел.)                         </t>
  </si>
  <si>
    <t>Проект "Бренд-лаборатория"</t>
  </si>
  <si>
    <t>Всероссийский жонглерский флешмоб</t>
  </si>
  <si>
    <t>Участие было принято в социальной сети "Вконтакте"</t>
  </si>
  <si>
    <t>https://vk.com/juggle_up?w=wall-4188196_3590</t>
  </si>
  <si>
    <t>Открытый новогодний турнир по настольному теннису на призы Деда Мороза</t>
  </si>
  <si>
    <t>г. Новосибирск, КДЦ им. К. С. Станиславского, ул. Котовского 2а</t>
  </si>
  <si>
    <t>Юмористическая игра "Кубок КВН"</t>
  </si>
  <si>
    <t>г. Новосибирск, МБУ МЦ "Содружество", ул. Кропоткина, 119/3</t>
  </si>
  <si>
    <t>Конкурс на лучшую русскую и японскую куклу</t>
  </si>
  <si>
    <t>20.02.2023-24.02.2023</t>
  </si>
  <si>
    <t>г. Новосибирск, МАУК ЦТиПС "Сибирь-Хоккайдо", ул. Шевченко, 28/1</t>
  </si>
  <si>
    <t>Федеральный акселератор творческих проектов "Создавай Новосибирск"</t>
  </si>
  <si>
    <t>23.03.2023-26.03.2023</t>
  </si>
  <si>
    <t>г. Новосибирск, арт-резиденция "Юность", пр-т Строителей, 21</t>
  </si>
  <si>
    <t>I место (2)</t>
  </si>
  <si>
    <t>Спартакиада добровольческих объединений города Новосибирска</t>
  </si>
  <si>
    <t>29.04.2023-12.05.2023</t>
  </si>
  <si>
    <t>г. Новосибирск, ФГБОУ ВО "НГАУ", ул. Добролюбова, 160</t>
  </si>
  <si>
    <t>Городская добровольческая акция "Экологический агиттеплоход"</t>
  </si>
  <si>
    <t>г. Новосибирск, остров "Кораблик"</t>
  </si>
  <si>
    <t>V Летняя спартакиада среди молодежных активов и молодых специалистов в сфере молодежной политики города Новосибирска "Форт Боярд"</t>
  </si>
  <si>
    <t>г. Новосибирск, ПКиО "Заельцовский", ул. Парковая, 88</t>
  </si>
  <si>
    <t>Открытый турнир по ушу ДЮСШ "Академия" "Кубок Золотого Дракона"</t>
  </si>
  <si>
    <t>Новосибирская область, р. п. Краснообск, МАОУ "Гимназия "Краснообская", ул. Центральная, 20</t>
  </si>
  <si>
    <t>Международная премия #МЫВМЕСТЕ</t>
  </si>
  <si>
    <t>1 место в региональном этапе премии #МЫВМЕСТЕ в номинации «Страна возможностей»</t>
  </si>
  <si>
    <t>Май-октябрь 2023</t>
  </si>
  <si>
    <t>Онлайн-платформы; Правительство Новосибирской области</t>
  </si>
  <si>
    <t>Всероссийская премия «Время молодых» (конкурсные номинации «Профессионального мастерства»)</t>
  </si>
  <si>
    <t>Июнь-декабрь 2023</t>
  </si>
  <si>
    <t>Онлайн-платформы</t>
  </si>
  <si>
    <t>Участие и прохождение в очный этап конкурса (1)</t>
  </si>
  <si>
    <t>18-20 октября 2023 г.</t>
  </si>
  <si>
    <t xml:space="preserve">Молодежный центры и пространства города Новосибирска </t>
  </si>
  <si>
    <t xml:space="preserve">Научно-просветительская конференция с международным участием «Государственная молодежная политика: стратегии развития и повседневные практики в настоящем и будущем»  </t>
  </si>
  <si>
    <t>7-8 июня 2023 г.</t>
  </si>
  <si>
    <t>Новосибирск, СИУ-филиал РAНХиГС, ул. Нижегородская, 6</t>
  </si>
  <si>
    <t>https://drive.google.com/drive/folders/11iY6GtutwwkHi2IkxGIm7wGf0RVX26RP</t>
  </si>
  <si>
    <t>I место (1), II место (1)</t>
  </si>
  <si>
    <t xml:space="preserve">Головное учреждение МБУ МЦ "Содружество": пн-вс 08.00-23.00, без выходных;
Отдел на ул. Дуси Ковальчук, 268/3: вт-вс 12.00-21.00, пн - выходной;
Отдел на ул. Кропоткина,269/1: вт-вс 12.00-21.00, пн - выходной;
Отдел на ул. Холодильная,16: пн-пт 11.00-18.00, сб. 12.00-18.00, вс - выходной;
Отдел на ул. Дачная,41 А: вт-вс 11.00-20.00, пн - 16.00-21.00;
Отдел на ул. Каунасская,4: пн-пт 09.00-21.00, сб.-вс. 16.00-20.00, без выходных;
Отдел на ул. Ереванская,10: пн-пт 11.00-21.00, сб-вс 12.00-20.00;
Отдел на ул. Дуси Ковальчук, 2: пн-пт 09.00-18.00, сб-вс -  выходные;
Отдел на ул. Северная, 19: пн-пт 09.00-18.00, сб-вс -  выходные;
Отдел на ул. Советская, 53 - пн-пт 09.00-21.00 </t>
  </si>
  <si>
    <t>XVI научно-практическая конференция "Актуальные проблемы и перспективы реализации молодежной политики города Новосибирска"</t>
  </si>
  <si>
    <t>Первый региональный подростковый слет «РосПодрос»</t>
  </si>
  <si>
    <t>10-13.10.2023</t>
  </si>
  <si>
    <t>Образовательный парк им. Олега Кошевого</t>
  </si>
  <si>
    <t>Соорганизация</t>
  </si>
  <si>
    <t xml:space="preserve">https://vk.com/wall710105109_416 </t>
  </si>
  <si>
    <t>Финал IX Всероссийского танцевального проекта «ВДвижении» </t>
  </si>
  <si>
    <t>30-31.10.2023</t>
  </si>
  <si>
    <t>МБУ МЦ "Содружество", ул. Кропоткина, 119/3</t>
  </si>
  <si>
    <t>https://vk.com/wall-29694020_30706</t>
  </si>
  <si>
    <t>Региональный конкурс «Лучшая студенческая группа»</t>
  </si>
  <si>
    <t>10.11.2023, 13.11.2023</t>
  </si>
  <si>
    <t>Telegram</t>
  </si>
  <si>
    <t>https://t.me/centr_sodrugestvo
 https://t.me/balkon_place
 https://t.me/kak_doma_nsk
 https://t.me/faktura_nsk
 https://t.me/tut_sew
 https://t.me/movie_grass
 https://t.me/terminal_space
 https://t.me/younost_nsk</t>
  </si>
  <si>
    <t>Сборник статей научно-просветительской конференции с международным участием «Государственная молодежная политика: стратегии развития и повседневные практики в настоящем и будущем» 2023 г.;
Журнал "Инспектор по делам несовершеннолетних"</t>
  </si>
  <si>
    <t>ООО "Образование онлайн"</t>
  </si>
  <si>
    <t>Профессиональная переподготовка с присвоением квалификации специалиста по работе с молодежью, 256 ч.</t>
  </si>
  <si>
    <t>Настольная экоигра "Твой город"</t>
  </si>
  <si>
    <t>Программа курса начальной военной подготовки "Служу отечеству!" (совместно с ВПЦ "Вымпел")</t>
  </si>
  <si>
    <t>"Big summer fest"</t>
  </si>
  <si>
    <t>Центр "CUBIC", ул. Фабричная, 27</t>
  </si>
  <si>
    <t>https://vk.com/wall-21453830_26702</t>
  </si>
  <si>
    <t>Гастрономический праздник «Пикник Фест»</t>
  </si>
  <si>
    <t>https://vk.com/wall-21453830_26295</t>
  </si>
  <si>
    <t>парк "Заельцовский", Парковая, 88</t>
  </si>
  <si>
    <t>Всероссийский форум "Пик возможностей"</t>
  </si>
  <si>
    <t>https://fadm.gov.ru/news/otkryta-registratsiya-na-pervyy-vserossiyskiy-forum-pik-vozmozhnostey/</t>
  </si>
  <si>
    <t>XII Всероссийский фестиваль студентов направления подготовки "Организация работы с молодежью"</t>
  </si>
  <si>
    <t>22.10.2023 - 27.10.2023</t>
  </si>
  <si>
    <t xml:space="preserve"> Екатеринбург, улица Мира, 19</t>
  </si>
  <si>
    <t>Образовательный заезд федеральной сети арт-резиденций "Таврида.Арт"</t>
  </si>
  <si>
    <t>12.04.2023 - 17.04.2023</t>
  </si>
  <si>
    <t>г. Нижний Новгород, МЦ "Высота"</t>
  </si>
  <si>
    <t>https://nizhny800.ru/news/nedelya-tavridaart-startovala-v-molodyozhnoj-stolicze-rossii</t>
  </si>
  <si>
    <t>https://vk.com/wall-21453830_26338</t>
  </si>
  <si>
    <t>Победа (арт-пространство "Фактура", семейное пространство "Как дома", открытое пространство "Балкон")</t>
  </si>
  <si>
    <t>Всероссийский конкурс "Точки притяжения"</t>
  </si>
  <si>
    <t>февраль-май 2023 г.</t>
  </si>
  <si>
    <t>Онлайн-площадки</t>
  </si>
  <si>
    <t>Интенсив для команд открытых пространств Новосибирской области от проекта «Открытые пространства»</t>
  </si>
  <si>
    <t>https://vk.com/wall-164332539_667</t>
  </si>
  <si>
    <t>15.02.2023 - 18.02.2023</t>
  </si>
  <si>
    <t>2, территория санаторий-профилакторий Приморье, село Ленинское</t>
  </si>
  <si>
    <t>https://президентскиегранты.рф/public/application/item?id=580ff9ff-002a-4a09-9027-f73ec0f47a7e</t>
  </si>
  <si>
    <t>Победа (проект "Рука об руку")</t>
  </si>
  <si>
    <t>Первый конкурс на предоставление грантов Президента Российской Федерации на развитие гражданского общества в 2023 году</t>
  </si>
  <si>
    <t xml:space="preserve">сайт президентскиегранты.рф </t>
  </si>
  <si>
    <t>Первый конкурс 2023 года на предоставление грантов Президента Российской Федерации на реализацию проектов в области культуры, искусства и креативных (творческих) индустрий.</t>
  </si>
  <si>
    <t>сайт фондкультурныхинициатив.рф</t>
  </si>
  <si>
    <t>https://фондкультурныхинициатив.рф/public/application/item?id=c38d7a7c-2115-486a-993c-be3bda82426b</t>
  </si>
  <si>
    <t>Победа (проект для молодых дизайнеров "Дизайнер - Сибирь")</t>
  </si>
  <si>
    <t>https://vk.com/wall-61231288_4753</t>
  </si>
  <si>
    <t>Грантовый конкурс социально значимых инициатив «Проектный конвейер»</t>
  </si>
  <si>
    <t>Онлайн</t>
  </si>
  <si>
    <t>Победа проектов "Траектория" и городской семейный форум "Вместе о важном"</t>
  </si>
  <si>
    <t>Конкурс социально значимых проектов в молодежной среде «Парад идей».</t>
  </si>
  <si>
    <t>https://vk.com/wall-67179496_1542</t>
  </si>
  <si>
    <t>победа проектов "Профильные смены по развитию гибких навыков "Подросток будущего" и "Курс начальной военной подготовки "Служу отечеству!"</t>
  </si>
  <si>
    <t xml:space="preserve"> Всероссийский конкурс молодежных проектов среди физических лиц. 1 сезон</t>
  </si>
  <si>
    <t>5 проектов-победителей</t>
  </si>
  <si>
    <t>https://vk.com/sodrughestvo54?w=wall-21453830_26538</t>
  </si>
  <si>
    <t>Виктория Остроухова заняла 1 место в конкурсе "Топ-10"</t>
  </si>
  <si>
    <t>Грантовый конкурс в рамках образовательного заезда «Азия в фокусе» арт-кластера «Таврида»</t>
  </si>
  <si>
    <t>Республика Крым, 35Н-597</t>
  </si>
  <si>
    <t>https://vk.com/sodrughestvo54?w=wall-21453830_26745</t>
  </si>
  <si>
    <t>победа с проектом "Бренд-лаборатория"</t>
  </si>
  <si>
    <t>Субсидия в целях организации и проведения проектных активностей (конкурсов, фестивалей, слетов и иных мероприятий) направленных на воспитание, развитие и самореализацию детей и молодежи, организацию досуга детей и молодежи</t>
  </si>
  <si>
    <t>https://vk.com/wall-21453830_26822</t>
  </si>
  <si>
    <t>проект фестиваль творческих индустрий "Сделано в Сибири"</t>
  </si>
  <si>
    <t>Грантовый конкурс Росмолодежи в рамках форумной кампании молодежного историко-культурного форума «Истоки».</t>
  </si>
  <si>
    <t>https://vk.com/wall-21453830_27070</t>
  </si>
  <si>
    <t>проект "Умная игровая"</t>
  </si>
  <si>
    <t>https://vk.com/sodrughestvo54?w=wall-21453830_27148</t>
  </si>
  <si>
    <t>Победа (открытое пространство "Балкон")</t>
  </si>
  <si>
    <t>Конкурс на присвоение знака качества деятельности молодежных центров, расположенных в Новосибирской области</t>
  </si>
  <si>
    <t>Пятый конкурс общественных стартапов "Со мной регион успешнее" 2023</t>
  </si>
  <si>
    <t>https://nko.nso.ru/page/3296</t>
  </si>
  <si>
    <t>Победа (3 проекта)</t>
  </si>
  <si>
    <t>https://vk.com/wall-21453830_28315</t>
  </si>
  <si>
    <t xml:space="preserve"> Всероссийский конкурс молодежных проектов среди физических лиц. 2 сезон</t>
  </si>
  <si>
    <t>1) Государственное автономное профессиональное образовательное учреждение Новосибирской области "Новосибирский колледж печати и информационных технологий", направление 54.01.20. "Графический дизайнер" - 4 курс (1 чел.);  
2) Федеральное государственное бюджетное образовательное учреждение высшего образования "Новосибирский государственный университет экономики и управления", направление 09.02.05 "Прикладная информатика" - 4 курс (1 чел.); 
3)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ИКиМП, направление 39.03.02 "Социальная работа с молодежью" - 3 курс (4 чел.);    
 4)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ИКиМП, направление 39.03.03 "Организация работы с молодежью", профиль: "Воспитательная работа с молодежью" - 3 курс (2 чел.);  
5) Образовательное частное учреждение высшего образования "Московская международная академия", направление 38.03.04. "Эффективное государственное управление" - 3 курс (1 чел.);
6)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 ИКиМП, направление 44.04.01 "Педагогическое образование", магистерская программа «Методическая деятельность и проектные технологии» - 1 курс (4 чел.).
7)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 ИКиМП, направление 44.03.01 "Педагогическое образование", профиль «Дополнительное образование» - 3 курс (1 чел.).
8)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 ИКиМП, направление 44.03.01 "Педагогическое образование", профиль «Хореографическое образование» - 3 курс (1 чел.).
9) Федеральное государственное образовательное учреждение высшего образования "Российская академия народного хозяйства и государственной службы при Президенте РФ", направление 38.03.03 "Управление персоналом" – 3 курс (1 чел.)       
10) Автономная некоммерческая образовательная организация высшего образования Центросоюза Российской Федерации «Сибирский университет потребительской кооперации», направление 09.02.04 «Информационные системы» - 3 курс (6 чел.)
11)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 ФФК направление 44.03.01 "Педагогическое образование", профиль «Физическая культура» - 2 курс (2 чел.).
12)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 ИКиМП, направление 44.03.01 "Педагогическое образование", профиль «Дополнительное образование» - 3 курс (1 чел.).
13) Государственное автономное профессиональное образовательное учреждение Новосибирской области «Новосибирское государственное художественное училище (колледж)», напралвение 54.02.01 «Дизайн (по отраслям) в области культуры и искусства» - 2 курс (2 чел.).
14)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 ИКиМП, направление 44.04.01 "Педагогическое образование", магистерская программа «Методическая деятельность и проектные технологии» - 2 курс (3 чел.).
Федеральное государственное бюджетное образовательное учреждение высшего образования «Новосибирский государственный педагогический университет»: ИКиМП, направление 39.03.03 ""Организация работы с молодежью"", профиль: ""Воспитательная работа с молодежью"" - 2 курс (1 чел.);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</si>
</sst>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36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justify" vertical="top" wrapText="1"/>
    </xf>
    <xf numFmtId="0" fontId="1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8" fillId="4" borderId="6" xfId="0" applyFont="1" applyFill="1" applyBorder="1" applyAlignment="1" applyProtection="1">
      <alignment vertical="top" wrapText="1"/>
      <protection hidden="1"/>
    </xf>
    <xf numFmtId="0" fontId="17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19" fillId="0" borderId="0" xfId="0" applyFont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0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1" fontId="21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2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>
      <alignment horizontal="left" vertical="top" wrapText="1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10" fillId="0" borderId="0" xfId="0" applyFont="1" applyAlignment="1">
      <alignment wrapText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2" fillId="0" borderId="5" xfId="0" applyFont="1" applyBorder="1" applyAlignment="1">
      <alignment horizontal="center" vertical="top" wrapText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5" fillId="0" borderId="1" xfId="0" applyFont="1" applyBorder="1" applyAlignment="1">
      <alignment horizontal="center" vertical="top"/>
    </xf>
    <xf numFmtId="0" fontId="2" fillId="0" borderId="16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8" xfId="0" applyFont="1" applyBorder="1" applyAlignment="1">
      <alignment horizontal="left" vertical="top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5" fillId="8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 applyProtection="1">
      <alignment vertical="top" wrapText="1"/>
      <protection hidden="1"/>
    </xf>
    <xf numFmtId="0" fontId="17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0" fillId="0" borderId="29" xfId="0" applyFont="1" applyBorder="1" applyAlignment="1" applyProtection="1">
      <alignment vertical="center"/>
      <protection hidden="1"/>
    </xf>
    <xf numFmtId="0" fontId="24" fillId="0" borderId="2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>
      <alignment vertical="top" wrapText="1"/>
    </xf>
    <xf numFmtId="0" fontId="9" fillId="0" borderId="25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29" fillId="0" borderId="1" xfId="1" applyFont="1" applyFill="1" applyBorder="1" applyAlignment="1">
      <alignment horizontal="center" vertical="top" wrapText="1"/>
    </xf>
    <xf numFmtId="0" fontId="26" fillId="0" borderId="1" xfId="1" applyFill="1" applyBorder="1" applyAlignment="1">
      <alignment horizontal="center" vertical="top" wrapText="1"/>
    </xf>
    <xf numFmtId="14" fontId="2" fillId="0" borderId="1" xfId="0" applyNumberFormat="1" applyFont="1" applyBorder="1" applyAlignment="1" applyProtection="1">
      <alignment horizontal="center" vertical="top" wrapText="1"/>
      <protection locked="0"/>
    </xf>
    <xf numFmtId="0" fontId="29" fillId="0" borderId="1" xfId="1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top"/>
    </xf>
    <xf numFmtId="14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29" fillId="0" borderId="3" xfId="1" applyFont="1" applyFill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9" fillId="0" borderId="0" xfId="1" applyFont="1" applyFill="1" applyAlignment="1">
      <alignment horizontal="center" vertical="top" wrapText="1"/>
    </xf>
    <xf numFmtId="0" fontId="29" fillId="0" borderId="0" xfId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6" fillId="0" borderId="2" xfId="1" applyFill="1" applyBorder="1" applyAlignment="1">
      <alignment horizontal="center" vertical="top" wrapText="1"/>
    </xf>
    <xf numFmtId="0" fontId="2" fillId="0" borderId="23" xfId="0" applyFont="1" applyBorder="1" applyAlignment="1">
      <alignment horizontal="left" vertical="top" wrapText="1"/>
    </xf>
    <xf numFmtId="3" fontId="3" fillId="0" borderId="1" xfId="0" applyNumberFormat="1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3" fontId="2" fillId="2" borderId="1" xfId="0" applyNumberFormat="1" applyFont="1" applyFill="1" applyBorder="1" applyAlignment="1" applyProtection="1">
      <alignment horizontal="center" vertical="top" wrapText="1"/>
      <protection locked="0"/>
    </xf>
    <xf numFmtId="3" fontId="3" fillId="2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top" wrapText="1"/>
    </xf>
    <xf numFmtId="0" fontId="8" fillId="2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Border="1" applyAlignment="1" applyProtection="1">
      <alignment horizontal="center" vertical="top"/>
      <protection locked="0"/>
    </xf>
    <xf numFmtId="0" fontId="29" fillId="0" borderId="1" xfId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3" fillId="0" borderId="20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3" fillId="0" borderId="22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0" fillId="0" borderId="0" xfId="0" applyAlignment="1">
      <alignment horizontal="center" wrapText="1"/>
    </xf>
    <xf numFmtId="0" fontId="3" fillId="0" borderId="24" xfId="0" applyFont="1" applyBorder="1" applyAlignment="1">
      <alignment horizontal="center" vertical="top" wrapText="1"/>
    </xf>
    <xf numFmtId="0" fontId="2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1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9" fillId="0" borderId="2" xfId="1" applyFont="1" applyFill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6" fillId="0" borderId="1" xfId="1" applyBorder="1" applyAlignment="1">
      <alignment wrapText="1"/>
    </xf>
    <xf numFmtId="0" fontId="26" fillId="0" borderId="0" xfId="1" applyAlignment="1">
      <alignment horizontal="left" vertical="center" wrapText="1"/>
    </xf>
    <xf numFmtId="0" fontId="26" fillId="0" borderId="1" xfId="1" applyBorder="1" applyAlignment="1" applyProtection="1">
      <alignment horizontal="left" vertical="top" wrapText="1"/>
      <protection locked="0"/>
    </xf>
    <xf numFmtId="14" fontId="2" fillId="0" borderId="1" xfId="0" applyNumberFormat="1" applyFont="1" applyBorder="1" applyAlignment="1">
      <alignment wrapText="1"/>
    </xf>
    <xf numFmtId="14" fontId="2" fillId="0" borderId="3" xfId="0" applyNumberFormat="1" applyFont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6" fillId="0" borderId="0" xfId="1" applyFill="1" applyBorder="1" applyAlignment="1">
      <alignment horizontal="center" vertical="top" wrapText="1"/>
    </xf>
    <xf numFmtId="0" fontId="26" fillId="0" borderId="3" xfId="1" applyFill="1" applyBorder="1" applyAlignment="1" applyProtection="1">
      <alignment horizontal="left" vertical="top" wrapText="1"/>
      <protection locked="0"/>
    </xf>
    <xf numFmtId="0" fontId="2" fillId="0" borderId="29" xfId="0" applyFont="1" applyBorder="1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30" xfId="0" applyFont="1" applyBorder="1" applyAlignment="1" applyProtection="1">
      <alignment horizontal="center" vertical="top"/>
      <protection hidden="1"/>
    </xf>
    <xf numFmtId="0" fontId="24" fillId="0" borderId="9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vertical="top"/>
      <protection hidden="1"/>
    </xf>
    <xf numFmtId="0" fontId="16" fillId="0" borderId="8" xfId="0" applyFont="1" applyBorder="1" applyAlignment="1" applyProtection="1">
      <alignment horizontal="center" vertical="top"/>
      <protection hidden="1"/>
    </xf>
    <xf numFmtId="0" fontId="16" fillId="0" borderId="9" xfId="0" applyFont="1" applyBorder="1" applyAlignment="1" applyProtection="1">
      <alignment horizontal="center" vertical="top"/>
      <protection hidden="1"/>
    </xf>
    <xf numFmtId="0" fontId="16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9" xfId="0" applyFont="1" applyBorder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center" vertical="top"/>
      <protection hidden="1"/>
    </xf>
    <xf numFmtId="0" fontId="10" fillId="0" borderId="5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4" fillId="0" borderId="8" xfId="0" applyFont="1" applyBorder="1" applyAlignment="1" applyProtection="1">
      <alignment horizontal="center" vertical="top"/>
      <protection hidden="1"/>
    </xf>
    <xf numFmtId="0" fontId="24" fillId="0" borderId="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17" fillId="4" borderId="5" xfId="0" applyFont="1" applyFill="1" applyBorder="1" applyAlignment="1" applyProtection="1">
      <alignment horizontal="center"/>
      <protection hidden="1"/>
    </xf>
    <xf numFmtId="0" fontId="17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29" fillId="0" borderId="5" xfId="1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29" fillId="0" borderId="7" xfId="1" applyFont="1" applyBorder="1" applyAlignment="1" applyProtection="1">
      <alignment horizontal="center" vertical="top" wrapText="1"/>
      <protection locked="0"/>
    </xf>
    <xf numFmtId="0" fontId="26" fillId="0" borderId="5" xfId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</cellXfs>
  <cellStyles count="4">
    <cellStyle name="Гиперссылка" xfId="1" builtinId="8"/>
    <cellStyle name="Гиперссылка 2" xfId="2" xr:uid="{00000000-0005-0000-0000-000001000000}"/>
    <cellStyle name="Гиперссылка 3" xfId="3" xr:uid="{00000000-0005-0000-0000-000002000000}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7;&#1072;&#1075;&#1088;&#1091;&#1079;&#1082;&#1080;/Prilozhenie_1_Forma_dlya_otpravki_UMP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Общие сведения"/>
      <sheetName val="Раздел 1,1.1"/>
      <sheetName val="Раздел 1.2"/>
      <sheetName val="Раздел 2"/>
      <sheetName val="Раздел 3"/>
      <sheetName val="Раздел 4"/>
      <sheetName val="Раздел 5, 5.1"/>
      <sheetName val="Раздел 5.2"/>
      <sheetName val="Раздел 5.3"/>
      <sheetName val="Раздел 6"/>
      <sheetName val="Раздел 7"/>
      <sheetName val="Раздел 8, 8.1"/>
      <sheetName val="Раздел 8.2"/>
      <sheetName val="Раздел 8.3"/>
      <sheetName val="Раздел 9"/>
      <sheetName val="Раздел 10, 10.1"/>
      <sheetName val="Раздел 10.2"/>
      <sheetName val="Раздел 10.3"/>
      <sheetName val="Раздел 10.4"/>
      <sheetName val="Раздел 10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A4" t="str">
            <v>От 14 лет до 17 лет</v>
          </cell>
          <cell r="G4" t="str">
            <v>Новосибирский штаб трудовых отрядов (НШТО)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vk.com/wall710105109_416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eajPZIk5pWj7lLC2ScP4WvjXBG1z0ot/view?usp=drive_link" TargetMode="External"/><Relationship Id="rId13" Type="http://schemas.openxmlformats.org/officeDocument/2006/relationships/hyperlink" Target="https://vk.com/sodrughestvo54?w=wall-21453830_26538" TargetMode="External"/><Relationship Id="rId3" Type="http://schemas.openxmlformats.org/officeDocument/2006/relationships/hyperlink" Target="https://drive.google.com/drive/folders/1N9TzdNtAxrnTO7c_yTAKVUXtBQX9R55f?usp=drive_link" TargetMode="External"/><Relationship Id="rId7" Type="http://schemas.openxmlformats.org/officeDocument/2006/relationships/hyperlink" Target="https://drive.google.com/drive/folders/1cFPiqSUNqFCGyUdrfAf60_Keiz0Ihf5L?usp=drive_link" TargetMode="External"/><Relationship Id="rId12" Type="http://schemas.openxmlformats.org/officeDocument/2006/relationships/hyperlink" Target="https://vk.com/wall-61231288_4753" TargetMode="External"/><Relationship Id="rId17" Type="http://schemas.openxmlformats.org/officeDocument/2006/relationships/printerSettings" Target="../printerSettings/printerSettings12.bin"/><Relationship Id="rId2" Type="http://schemas.openxmlformats.org/officeDocument/2006/relationships/hyperlink" Target="https://drive.google.com/drive/folders/1fNMdGHleZy_9tyyjNfSeVd6UsBayWoQy?usp=drive_link" TargetMode="External"/><Relationship Id="rId16" Type="http://schemas.openxmlformats.org/officeDocument/2006/relationships/hyperlink" Target="https://drive.google.com/drive/folders/1s1udwUzRYYWoeO4V9G5pLEPLlcNJDc2s" TargetMode="External"/><Relationship Id="rId1" Type="http://schemas.openxmlformats.org/officeDocument/2006/relationships/hyperlink" Target="https://drive.google.com/drive/folders/1SEX9w0RG_vFjF_znxGpgKzpL9Ha5AvYt?usp=drive_link" TargetMode="External"/><Relationship Id="rId6" Type="http://schemas.openxmlformats.org/officeDocument/2006/relationships/hyperlink" Target="https://drive.google.com/file/d/1XjtBtkBJE89POMQkFrfannI5DOzLdhbU/view?usp=drive_link" TargetMode="External"/><Relationship Id="rId11" Type="http://schemas.openxmlformats.org/officeDocument/2006/relationships/hyperlink" Target="https://&#1092;&#1086;&#1085;&#1076;&#1082;&#1091;&#1083;&#1100;&#1090;&#1091;&#1088;&#1085;&#1099;&#1093;&#1080;&#1085;&#1080;&#1094;&#1080;&#1072;&#1090;&#1080;&#1074;.&#1088;&#1092;/public/application/item?id=c38d7a7c-2115-486a-993c-be3bda82426b" TargetMode="External"/><Relationship Id="rId5" Type="http://schemas.openxmlformats.org/officeDocument/2006/relationships/hyperlink" Target="https://drive.google.com/file/d/17-65x-ewqnmCknxVcxOasi7b4IjbYH0u/view?usp=drive_link" TargetMode="External"/><Relationship Id="rId15" Type="http://schemas.openxmlformats.org/officeDocument/2006/relationships/hyperlink" Target="https://vk.com/wall-21453830_28315" TargetMode="External"/><Relationship Id="rId10" Type="http://schemas.openxmlformats.org/officeDocument/2006/relationships/hyperlink" Target="https://nizhny800.ru/news/nedelya-tavridaart-startovala-v-molodyozhnoj-stolicze-rossii" TargetMode="External"/><Relationship Id="rId4" Type="http://schemas.openxmlformats.org/officeDocument/2006/relationships/hyperlink" Target="https://drive.google.com/file/d/1zv7_-LojTIp12CNWOPTuykdGLvfhxyVz/view?usp=drive_link" TargetMode="External"/><Relationship Id="rId9" Type="http://schemas.openxmlformats.org/officeDocument/2006/relationships/hyperlink" Target="https://drive.google.com/drive/folders/1qcqugChwgTY0hChg00LSIZ-ikudd70c2" TargetMode="External"/><Relationship Id="rId14" Type="http://schemas.openxmlformats.org/officeDocument/2006/relationships/hyperlink" Target="https://vk.com/sodrughestvo54?w=wall-21453830_26745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sodrughestvo54" TargetMode="External"/><Relationship Id="rId2" Type="http://schemas.openxmlformats.org/officeDocument/2006/relationships/hyperlink" Target="https://vk.com/id289429828" TargetMode="External"/><Relationship Id="rId1" Type="http://schemas.openxmlformats.org/officeDocument/2006/relationships/hyperlink" Target="https://timolod.ru/organization/molodezhnye-tsentry/sodruzhestvo/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s://tavrida.art/races/fa603d1e-9fea-42a1-9883-18f6944477d4" TargetMode="External"/><Relationship Id="rId7" Type="http://schemas.openxmlformats.org/officeDocument/2006/relationships/printerSettings" Target="../printerSettings/printerSettings19.bin"/><Relationship Id="rId2" Type="http://schemas.openxmlformats.org/officeDocument/2006/relationships/hyperlink" Target="https://vk.com/amurforum" TargetMode="External"/><Relationship Id="rId1" Type="http://schemas.openxmlformats.org/officeDocument/2006/relationships/hyperlink" Target="https://&#1092;&#1086;&#1088;&#1091;&#1084;&#1080;&#1089;&#1090;&#1086;&#1082;&#1080;.&#1088;&#1092;/" TargetMode="External"/><Relationship Id="rId6" Type="http://schemas.openxmlformats.org/officeDocument/2006/relationships/hyperlink" Target="https://fadm.gov.ru/news/otkryta-registratsiya-na-pervyy-vserossiyskiy-forum-pik-vozmozhnostey/" TargetMode="External"/><Relationship Id="rId5" Type="http://schemas.openxmlformats.org/officeDocument/2006/relationships/hyperlink" Target="https://vk.com/pro_region" TargetMode="External"/><Relationship Id="rId4" Type="http://schemas.openxmlformats.org/officeDocument/2006/relationships/hyperlink" Target="https://events.myrosmol.ru/events/tavrida202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view="pageBreakPreview" topLeftCell="A19" zoomScaleSheetLayoutView="100" workbookViewId="0">
      <selection activeCell="N5" sqref="N5"/>
    </sheetView>
  </sheetViews>
  <sheetFormatPr defaultColWidth="9.140625" defaultRowHeight="15" x14ac:dyDescent="0.25"/>
  <cols>
    <col min="1" max="1" width="10.140625" style="33" customWidth="1"/>
    <col min="2" max="2" width="9.140625" style="33"/>
    <col min="3" max="3" width="2.140625" style="33" customWidth="1"/>
    <col min="4" max="7" width="9.140625" style="33"/>
    <col min="8" max="8" width="8.5703125" style="33" customWidth="1"/>
    <col min="9" max="9" width="9.140625" style="33"/>
    <col min="10" max="10" width="9.140625" style="33" customWidth="1"/>
    <col min="11" max="11" width="5.42578125" style="33" customWidth="1"/>
    <col min="12" max="12" width="15.7109375" style="33" customWidth="1"/>
    <col min="13" max="13" width="9.140625" style="33"/>
    <col min="14" max="14" width="15.7109375" style="33" customWidth="1"/>
    <col min="15" max="16384" width="9.140625" style="33"/>
  </cols>
  <sheetData>
    <row r="1" spans="1:14" ht="20.25" x14ac:dyDescent="0.25">
      <c r="A1" s="265" t="s">
        <v>263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7"/>
    </row>
    <row r="2" spans="1:14" ht="38.25" customHeight="1" x14ac:dyDescent="0.25">
      <c r="A2" s="171"/>
      <c r="N2" s="172"/>
    </row>
    <row r="3" spans="1:14" ht="19.5" customHeight="1" x14ac:dyDescent="0.25">
      <c r="A3" s="282" t="s">
        <v>199</v>
      </c>
      <c r="B3" s="283"/>
      <c r="C3" s="283"/>
      <c r="D3" s="283"/>
      <c r="E3" s="283"/>
      <c r="L3" s="268"/>
      <c r="M3" s="268"/>
      <c r="N3" s="269"/>
    </row>
    <row r="4" spans="1:14" ht="15.75" x14ac:dyDescent="0.25">
      <c r="A4" s="173" t="s">
        <v>72</v>
      </c>
      <c r="B4" s="281" t="s">
        <v>335</v>
      </c>
      <c r="C4" s="281"/>
      <c r="D4" s="281"/>
      <c r="E4" s="281"/>
      <c r="N4" s="172"/>
    </row>
    <row r="5" spans="1:14" ht="21.75" customHeight="1" x14ac:dyDescent="0.25">
      <c r="A5" s="286"/>
      <c r="B5" s="281"/>
      <c r="C5" s="281"/>
      <c r="D5" s="281"/>
      <c r="E5" s="281"/>
      <c r="N5" s="172"/>
    </row>
    <row r="6" spans="1:14" ht="30.75" customHeight="1" x14ac:dyDescent="0.25">
      <c r="A6" s="284" t="s">
        <v>336</v>
      </c>
      <c r="B6" s="285"/>
      <c r="D6" s="287"/>
      <c r="E6" s="287"/>
      <c r="N6" s="172"/>
    </row>
    <row r="7" spans="1:14" ht="12.75" customHeight="1" x14ac:dyDescent="0.25">
      <c r="A7" s="288" t="s">
        <v>200</v>
      </c>
      <c r="B7" s="289"/>
      <c r="D7" s="263" t="s">
        <v>201</v>
      </c>
      <c r="E7" s="263"/>
      <c r="N7" s="172"/>
    </row>
    <row r="8" spans="1:14" ht="12.75" customHeight="1" x14ac:dyDescent="0.25">
      <c r="A8" s="174"/>
      <c r="B8" s="264" t="s">
        <v>202</v>
      </c>
      <c r="C8" s="264"/>
      <c r="D8" s="264"/>
      <c r="E8" s="97"/>
      <c r="N8" s="172"/>
    </row>
    <row r="9" spans="1:14" ht="101.25" customHeight="1" x14ac:dyDescent="0.25">
      <c r="A9" s="171"/>
      <c r="N9" s="172"/>
    </row>
    <row r="10" spans="1:14" ht="18.75" x14ac:dyDescent="0.3">
      <c r="A10" s="271" t="s">
        <v>93</v>
      </c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3"/>
    </row>
    <row r="11" spans="1:14" ht="18.75" customHeight="1" x14ac:dyDescent="0.3">
      <c r="A11" s="274" t="s">
        <v>335</v>
      </c>
      <c r="B11" s="275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6"/>
    </row>
    <row r="12" spans="1:14" x14ac:dyDescent="0.25">
      <c r="A12" s="277" t="s">
        <v>94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9"/>
    </row>
    <row r="13" spans="1:14" ht="18.75" x14ac:dyDescent="0.3">
      <c r="A13" s="171"/>
      <c r="E13" s="175" t="s">
        <v>95</v>
      </c>
      <c r="F13" s="270">
        <v>2023</v>
      </c>
      <c r="G13" s="270"/>
      <c r="H13" s="280" t="s">
        <v>96</v>
      </c>
      <c r="I13" s="280"/>
      <c r="J13" s="280"/>
      <c r="N13" s="172"/>
    </row>
    <row r="14" spans="1:14" x14ac:dyDescent="0.25">
      <c r="A14" s="171"/>
      <c r="N14" s="172"/>
    </row>
    <row r="15" spans="1:14" x14ac:dyDescent="0.25">
      <c r="A15" s="171"/>
      <c r="N15" s="172"/>
    </row>
    <row r="16" spans="1:14" x14ac:dyDescent="0.25">
      <c r="A16" s="171"/>
      <c r="N16" s="172"/>
    </row>
    <row r="17" spans="1:14" x14ac:dyDescent="0.25">
      <c r="A17" s="171"/>
      <c r="N17" s="172"/>
    </row>
    <row r="18" spans="1:14" x14ac:dyDescent="0.25">
      <c r="A18" s="171"/>
      <c r="N18" s="172"/>
    </row>
    <row r="19" spans="1:14" x14ac:dyDescent="0.25">
      <c r="A19" s="171"/>
      <c r="N19" s="172"/>
    </row>
    <row r="20" spans="1:14" x14ac:dyDescent="0.25">
      <c r="A20" s="171"/>
      <c r="N20" s="172"/>
    </row>
    <row r="21" spans="1:14" x14ac:dyDescent="0.25">
      <c r="A21" s="171"/>
      <c r="N21" s="172"/>
    </row>
    <row r="22" spans="1:14" x14ac:dyDescent="0.25">
      <c r="A22" s="171"/>
      <c r="N22" s="172"/>
    </row>
    <row r="23" spans="1:14" ht="18.75" x14ac:dyDescent="0.25">
      <c r="A23" s="260" t="s">
        <v>188</v>
      </c>
      <c r="B23" s="261"/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2"/>
    </row>
    <row r="24" spans="1:14" x14ac:dyDescent="0.25">
      <c r="A24" s="171"/>
      <c r="N24" s="172"/>
    </row>
    <row r="25" spans="1:14" x14ac:dyDescent="0.25">
      <c r="A25" s="171"/>
      <c r="N25" s="172"/>
    </row>
    <row r="26" spans="1:14" x14ac:dyDescent="0.25">
      <c r="A26" s="171"/>
      <c r="N26" s="172"/>
    </row>
    <row r="27" spans="1:14" x14ac:dyDescent="0.25">
      <c r="A27" s="171"/>
      <c r="N27" s="172"/>
    </row>
    <row r="28" spans="1:14" x14ac:dyDescent="0.25">
      <c r="A28" s="171"/>
      <c r="N28" s="172"/>
    </row>
    <row r="29" spans="1:14" x14ac:dyDescent="0.25">
      <c r="A29" s="176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8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4"/>
  <sheetViews>
    <sheetView view="pageBreakPreview" topLeftCell="A109" zoomScale="50" zoomScaleSheetLayoutView="50" workbookViewId="0">
      <selection activeCell="G12" sqref="G12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 x14ac:dyDescent="0.25">
      <c r="A1" s="332" t="s">
        <v>240</v>
      </c>
      <c r="B1" s="332"/>
      <c r="C1" s="332"/>
      <c r="D1" s="332"/>
      <c r="E1" s="332"/>
      <c r="F1" s="332"/>
    </row>
    <row r="2" spans="1:6" ht="86.25" customHeight="1" x14ac:dyDescent="0.25">
      <c r="A2" s="23" t="s">
        <v>56</v>
      </c>
      <c r="B2" s="23" t="s">
        <v>117</v>
      </c>
      <c r="C2" s="23" t="s">
        <v>248</v>
      </c>
      <c r="D2" s="126" t="s">
        <v>259</v>
      </c>
      <c r="E2" s="126" t="s">
        <v>246</v>
      </c>
      <c r="F2" s="23" t="s">
        <v>260</v>
      </c>
    </row>
    <row r="3" spans="1:6" ht="18.75" x14ac:dyDescent="0.25">
      <c r="A3" s="114"/>
      <c r="B3" s="115" t="s">
        <v>218</v>
      </c>
      <c r="C3" s="114"/>
      <c r="D3" s="135"/>
      <c r="E3" s="135"/>
      <c r="F3" s="114"/>
    </row>
    <row r="4" spans="1:6" ht="18.75" x14ac:dyDescent="0.3">
      <c r="A4" s="116"/>
      <c r="B4" s="112" t="s">
        <v>55</v>
      </c>
      <c r="C4" s="113"/>
      <c r="D4" s="113"/>
      <c r="E4" s="113"/>
      <c r="F4" s="113"/>
    </row>
    <row r="5" spans="1:6" ht="18.75" x14ac:dyDescent="0.25">
      <c r="A5" s="88">
        <v>1</v>
      </c>
      <c r="B5" s="61"/>
      <c r="C5" s="61"/>
      <c r="D5" s="61"/>
      <c r="E5" s="61"/>
      <c r="F5" s="61"/>
    </row>
    <row r="6" spans="1:6" ht="18.75" x14ac:dyDescent="0.25">
      <c r="A6" s="88">
        <v>2</v>
      </c>
      <c r="B6" s="61"/>
      <c r="C6" s="61"/>
      <c r="D6" s="61"/>
      <c r="E6" s="61"/>
      <c r="F6" s="61"/>
    </row>
    <row r="7" spans="1:6" ht="18.75" x14ac:dyDescent="0.25">
      <c r="A7" s="88">
        <v>3</v>
      </c>
      <c r="B7" s="61"/>
      <c r="C7" s="61"/>
      <c r="D7" s="61"/>
      <c r="E7" s="61"/>
      <c r="F7" s="61"/>
    </row>
    <row r="8" spans="1:6" ht="18.75" x14ac:dyDescent="0.25">
      <c r="A8" s="88">
        <v>4</v>
      </c>
      <c r="B8" s="61"/>
      <c r="C8" s="61"/>
      <c r="D8" s="61"/>
      <c r="E8" s="61"/>
      <c r="F8" s="61"/>
    </row>
    <row r="9" spans="1:6" ht="18.75" x14ac:dyDescent="0.25">
      <c r="A9" s="88">
        <v>5</v>
      </c>
      <c r="B9" s="61"/>
      <c r="C9" s="61"/>
      <c r="D9" s="61"/>
      <c r="E9" s="61"/>
      <c r="F9" s="61"/>
    </row>
    <row r="10" spans="1:6" ht="23.25" customHeight="1" x14ac:dyDescent="0.3">
      <c r="A10" s="116"/>
      <c r="B10" s="112" t="s">
        <v>220</v>
      </c>
      <c r="C10" s="113"/>
      <c r="D10" s="113"/>
      <c r="E10" s="113"/>
      <c r="F10" s="113"/>
    </row>
    <row r="11" spans="1:6" ht="37.5" x14ac:dyDescent="0.3">
      <c r="A11" s="88">
        <v>1</v>
      </c>
      <c r="B11" s="251" t="s">
        <v>664</v>
      </c>
      <c r="C11" s="255">
        <v>45122</v>
      </c>
      <c r="D11" s="251" t="s">
        <v>665</v>
      </c>
      <c r="E11" s="251" t="s">
        <v>666</v>
      </c>
      <c r="F11" s="251" t="s">
        <v>649</v>
      </c>
    </row>
    <row r="12" spans="1:6" ht="56.25" x14ac:dyDescent="0.3">
      <c r="A12" s="88">
        <v>2</v>
      </c>
      <c r="B12" s="251" t="s">
        <v>667</v>
      </c>
      <c r="C12" s="255">
        <v>45067</v>
      </c>
      <c r="D12" s="251" t="s">
        <v>669</v>
      </c>
      <c r="E12" s="251" t="s">
        <v>668</v>
      </c>
      <c r="F12" s="251" t="s">
        <v>649</v>
      </c>
    </row>
    <row r="13" spans="1:6" ht="18.75" x14ac:dyDescent="0.3">
      <c r="A13" s="88">
        <v>3</v>
      </c>
      <c r="B13" s="251"/>
      <c r="C13" s="251"/>
      <c r="D13" s="251"/>
      <c r="E13" s="251"/>
      <c r="F13" s="251"/>
    </row>
    <row r="14" spans="1:6" ht="18.75" x14ac:dyDescent="0.3">
      <c r="A14" s="88">
        <v>4</v>
      </c>
      <c r="B14" s="251"/>
      <c r="C14" s="251"/>
      <c r="D14" s="251"/>
      <c r="E14" s="251"/>
      <c r="F14" s="251"/>
    </row>
    <row r="15" spans="1:6" ht="18.75" x14ac:dyDescent="0.3">
      <c r="A15" s="88">
        <v>5</v>
      </c>
      <c r="B15" s="251"/>
      <c r="C15" s="251"/>
      <c r="D15" s="251"/>
      <c r="E15" s="251"/>
      <c r="F15" s="251"/>
    </row>
    <row r="16" spans="1:6" ht="18.75" x14ac:dyDescent="0.3">
      <c r="A16" s="116"/>
      <c r="B16" s="112" t="s">
        <v>65</v>
      </c>
      <c r="C16" s="113"/>
      <c r="D16" s="113"/>
      <c r="E16" s="113"/>
      <c r="F16" s="113"/>
    </row>
    <row r="17" spans="1:6" ht="18.75" x14ac:dyDescent="0.25">
      <c r="A17" s="88">
        <v>1</v>
      </c>
      <c r="B17" s="51"/>
      <c r="C17" s="51"/>
      <c r="D17" s="51"/>
      <c r="E17" s="51"/>
      <c r="F17" s="51"/>
    </row>
    <row r="18" spans="1:6" ht="18.75" x14ac:dyDescent="0.25">
      <c r="A18" s="88">
        <v>2</v>
      </c>
      <c r="B18" s="51"/>
      <c r="C18" s="51"/>
      <c r="D18" s="51"/>
      <c r="E18" s="51"/>
      <c r="F18" s="51"/>
    </row>
    <row r="19" spans="1:6" ht="18.75" x14ac:dyDescent="0.25">
      <c r="A19" s="88">
        <v>3</v>
      </c>
      <c r="B19" s="51"/>
      <c r="C19" s="51"/>
      <c r="D19" s="51"/>
      <c r="E19" s="51"/>
      <c r="F19" s="51"/>
    </row>
    <row r="20" spans="1:6" ht="18.75" x14ac:dyDescent="0.25">
      <c r="A20" s="88">
        <v>4</v>
      </c>
      <c r="B20" s="51"/>
      <c r="C20" s="51"/>
      <c r="D20" s="51"/>
      <c r="E20" s="51"/>
      <c r="F20" s="51"/>
    </row>
    <row r="21" spans="1:6" ht="18.75" x14ac:dyDescent="0.25">
      <c r="A21" s="88">
        <v>5</v>
      </c>
      <c r="B21" s="61"/>
      <c r="C21" s="61"/>
      <c r="D21" s="61"/>
      <c r="E21" s="61"/>
      <c r="F21" s="61"/>
    </row>
    <row r="22" spans="1:6" ht="37.5" x14ac:dyDescent="0.3">
      <c r="A22" s="116"/>
      <c r="B22" s="118" t="s">
        <v>180</v>
      </c>
      <c r="C22" s="113"/>
      <c r="D22" s="113"/>
      <c r="E22" s="113"/>
      <c r="F22" s="113"/>
    </row>
    <row r="23" spans="1:6" ht="18.75" x14ac:dyDescent="0.3">
      <c r="A23" s="133">
        <v>1</v>
      </c>
      <c r="B23" s="119"/>
      <c r="C23" s="117"/>
      <c r="D23" s="117"/>
      <c r="E23" s="117"/>
      <c r="F23" s="117"/>
    </row>
    <row r="24" spans="1:6" ht="18.75" x14ac:dyDescent="0.3">
      <c r="A24" s="133">
        <v>2</v>
      </c>
      <c r="B24" s="119"/>
      <c r="C24" s="117"/>
      <c r="D24" s="117"/>
      <c r="E24" s="117"/>
      <c r="F24" s="117"/>
    </row>
    <row r="25" spans="1:6" ht="18.75" x14ac:dyDescent="0.3">
      <c r="A25" s="133">
        <v>3</v>
      </c>
      <c r="B25" s="119"/>
      <c r="C25" s="117"/>
      <c r="D25" s="117"/>
      <c r="E25" s="117"/>
      <c r="F25" s="117"/>
    </row>
    <row r="26" spans="1:6" ht="18.75" x14ac:dyDescent="0.3">
      <c r="A26" s="133">
        <v>4</v>
      </c>
      <c r="B26" s="119"/>
      <c r="C26" s="117"/>
      <c r="D26" s="117"/>
      <c r="E26" s="117"/>
      <c r="F26" s="117"/>
    </row>
    <row r="27" spans="1:6" ht="18.75" x14ac:dyDescent="0.3">
      <c r="A27" s="133">
        <v>5</v>
      </c>
      <c r="B27" s="119"/>
      <c r="C27" s="117"/>
      <c r="D27" s="117"/>
      <c r="E27" s="117"/>
      <c r="F27" s="117"/>
    </row>
    <row r="28" spans="1:6" ht="18.75" x14ac:dyDescent="0.25">
      <c r="A28" s="135"/>
      <c r="B28" s="115" t="s">
        <v>217</v>
      </c>
      <c r="C28" s="157"/>
      <c r="D28" s="157"/>
      <c r="E28" s="157"/>
      <c r="F28" s="157"/>
    </row>
    <row r="29" spans="1:6" ht="18.75" x14ac:dyDescent="0.3">
      <c r="A29" s="116"/>
      <c r="B29" s="112" t="s">
        <v>221</v>
      </c>
      <c r="C29" s="113"/>
      <c r="D29" s="113"/>
      <c r="E29" s="113"/>
      <c r="F29" s="113"/>
    </row>
    <row r="30" spans="1:6" ht="18.75" x14ac:dyDescent="0.25">
      <c r="A30" s="88">
        <v>1</v>
      </c>
      <c r="B30" s="51"/>
      <c r="C30" s="51"/>
      <c r="D30" s="51"/>
      <c r="E30" s="51"/>
      <c r="F30" s="51"/>
    </row>
    <row r="31" spans="1:6" ht="18.75" x14ac:dyDescent="0.25">
      <c r="A31" s="88">
        <v>2</v>
      </c>
      <c r="B31" s="51"/>
      <c r="C31" s="51"/>
      <c r="D31" s="51"/>
      <c r="E31" s="51"/>
      <c r="F31" s="51"/>
    </row>
    <row r="32" spans="1:6" ht="18.75" x14ac:dyDescent="0.25">
      <c r="A32" s="88">
        <v>3</v>
      </c>
      <c r="B32" s="51"/>
      <c r="C32" s="51"/>
      <c r="D32" s="51"/>
      <c r="E32" s="51"/>
      <c r="F32" s="51"/>
    </row>
    <row r="33" spans="1:6" ht="18.75" x14ac:dyDescent="0.25">
      <c r="A33" s="88">
        <v>4</v>
      </c>
      <c r="B33" s="51"/>
      <c r="C33" s="51"/>
      <c r="D33" s="51"/>
      <c r="E33" s="51"/>
      <c r="F33" s="51"/>
    </row>
    <row r="34" spans="1:6" ht="18.75" x14ac:dyDescent="0.25">
      <c r="A34" s="88">
        <v>5</v>
      </c>
      <c r="B34" s="61"/>
      <c r="C34" s="130"/>
      <c r="D34" s="131"/>
      <c r="E34" s="131"/>
      <c r="F34" s="131"/>
    </row>
    <row r="35" spans="1:6" ht="18.75" x14ac:dyDescent="0.3">
      <c r="A35" s="136"/>
      <c r="B35" s="112" t="s">
        <v>220</v>
      </c>
      <c r="C35" s="113"/>
      <c r="D35" s="113"/>
      <c r="E35" s="113"/>
      <c r="F35" s="113"/>
    </row>
    <row r="36" spans="1:6" ht="56.25" x14ac:dyDescent="0.3">
      <c r="A36" s="88">
        <v>1</v>
      </c>
      <c r="B36" s="188" t="s">
        <v>646</v>
      </c>
      <c r="C36" s="188" t="s">
        <v>647</v>
      </c>
      <c r="D36" s="251" t="s">
        <v>648</v>
      </c>
      <c r="E36" s="252" t="s">
        <v>650</v>
      </c>
      <c r="F36" s="188" t="s">
        <v>649</v>
      </c>
    </row>
    <row r="37" spans="1:6" ht="56.25" x14ac:dyDescent="0.3">
      <c r="A37" s="88">
        <v>2</v>
      </c>
      <c r="B37" s="188" t="s">
        <v>655</v>
      </c>
      <c r="C37" s="251" t="s">
        <v>656</v>
      </c>
      <c r="D37" s="251" t="s">
        <v>653</v>
      </c>
      <c r="E37" s="188"/>
      <c r="F37" s="188" t="s">
        <v>649</v>
      </c>
    </row>
    <row r="38" spans="1:6" ht="21" customHeight="1" x14ac:dyDescent="0.3">
      <c r="A38" s="88">
        <v>3</v>
      </c>
      <c r="B38" s="188"/>
      <c r="C38" s="188"/>
      <c r="D38" s="188"/>
      <c r="E38" s="188"/>
      <c r="F38" s="188"/>
    </row>
    <row r="39" spans="1:6" ht="18.75" customHeight="1" x14ac:dyDescent="0.3">
      <c r="A39" s="88">
        <v>4</v>
      </c>
      <c r="B39" s="188"/>
      <c r="C39" s="188"/>
      <c r="D39" s="188"/>
      <c r="E39" s="188"/>
      <c r="F39" s="188"/>
    </row>
    <row r="40" spans="1:6" ht="19.5" customHeight="1" x14ac:dyDescent="0.3">
      <c r="A40" s="88">
        <v>5</v>
      </c>
      <c r="B40" s="188"/>
      <c r="C40" s="188"/>
      <c r="D40" s="188"/>
      <c r="E40" s="188"/>
      <c r="F40" s="188"/>
    </row>
    <row r="41" spans="1:6" ht="18.75" x14ac:dyDescent="0.3">
      <c r="A41" s="88">
        <v>6</v>
      </c>
      <c r="B41" s="188"/>
      <c r="C41" s="188"/>
      <c r="D41" s="188"/>
      <c r="E41" s="188"/>
      <c r="F41" s="188"/>
    </row>
    <row r="42" spans="1:6" ht="18" customHeight="1" x14ac:dyDescent="0.3">
      <c r="A42" s="88">
        <v>7</v>
      </c>
      <c r="B42" s="188"/>
      <c r="C42" s="188"/>
      <c r="D42" s="188"/>
      <c r="E42" s="188"/>
      <c r="F42" s="188"/>
    </row>
    <row r="43" spans="1:6" ht="20.25" customHeight="1" x14ac:dyDescent="0.3">
      <c r="A43" s="137">
        <v>8</v>
      </c>
      <c r="B43" s="188"/>
      <c r="C43" s="188"/>
      <c r="D43" s="188"/>
      <c r="E43" s="188"/>
      <c r="F43" s="188"/>
    </row>
    <row r="44" spans="1:6" ht="20.25" customHeight="1" x14ac:dyDescent="0.3">
      <c r="A44" s="137">
        <v>9</v>
      </c>
      <c r="B44" s="188"/>
      <c r="C44" s="188"/>
      <c r="D44" s="188"/>
      <c r="E44" s="188"/>
      <c r="F44" s="188"/>
    </row>
    <row r="45" spans="1:6" ht="21" customHeight="1" x14ac:dyDescent="0.3">
      <c r="A45" s="137">
        <v>10</v>
      </c>
      <c r="B45" s="188"/>
      <c r="C45" s="188"/>
      <c r="D45" s="188"/>
      <c r="E45" s="188"/>
      <c r="F45" s="188"/>
    </row>
    <row r="46" spans="1:6" ht="18.75" x14ac:dyDescent="0.3">
      <c r="A46" s="138"/>
      <c r="B46" s="112" t="s">
        <v>65</v>
      </c>
      <c r="C46" s="113"/>
      <c r="D46" s="113"/>
      <c r="E46" s="113"/>
      <c r="F46" s="113"/>
    </row>
    <row r="47" spans="1:6" ht="18.75" x14ac:dyDescent="0.25">
      <c r="A47" s="88">
        <v>1</v>
      </c>
      <c r="B47" s="51"/>
      <c r="C47" s="51"/>
      <c r="D47" s="51"/>
      <c r="E47" s="51"/>
      <c r="F47" s="51"/>
    </row>
    <row r="48" spans="1:6" ht="22.5" customHeight="1" x14ac:dyDescent="0.25">
      <c r="A48" s="88">
        <v>2</v>
      </c>
      <c r="B48" s="51"/>
      <c r="C48" s="51"/>
      <c r="D48" s="51"/>
      <c r="E48" s="51"/>
      <c r="F48" s="51"/>
    </row>
    <row r="49" spans="1:6" ht="17.25" customHeight="1" x14ac:dyDescent="0.25">
      <c r="A49" s="88">
        <v>3</v>
      </c>
      <c r="B49" s="51"/>
      <c r="C49" s="51"/>
      <c r="D49" s="51"/>
      <c r="E49" s="51"/>
      <c r="F49" s="51"/>
    </row>
    <row r="50" spans="1:6" ht="18.75" x14ac:dyDescent="0.25">
      <c r="A50" s="88">
        <v>4</v>
      </c>
      <c r="B50" s="51"/>
      <c r="C50" s="51"/>
      <c r="D50" s="51"/>
      <c r="E50" s="51"/>
      <c r="F50" s="51"/>
    </row>
    <row r="51" spans="1:6" ht="18.75" x14ac:dyDescent="0.25">
      <c r="A51" s="88">
        <v>5</v>
      </c>
      <c r="B51" s="51"/>
      <c r="C51" s="51"/>
      <c r="D51" s="51"/>
      <c r="E51" s="51"/>
      <c r="F51" s="51"/>
    </row>
    <row r="52" spans="1:6" ht="18.75" x14ac:dyDescent="0.25">
      <c r="A52" s="88">
        <v>6</v>
      </c>
      <c r="B52" s="51"/>
      <c r="C52" s="51"/>
      <c r="D52" s="51"/>
      <c r="E52" s="51"/>
      <c r="F52" s="51"/>
    </row>
    <row r="53" spans="1:6" ht="18.75" x14ac:dyDescent="0.25">
      <c r="A53" s="88">
        <v>7</v>
      </c>
      <c r="B53" s="51"/>
      <c r="C53" s="51"/>
      <c r="D53" s="51"/>
      <c r="E53" s="51"/>
      <c r="F53" s="51"/>
    </row>
    <row r="54" spans="1:6" ht="18.75" x14ac:dyDescent="0.25">
      <c r="A54" s="88">
        <v>8</v>
      </c>
      <c r="B54" s="51"/>
      <c r="C54" s="51"/>
      <c r="D54" s="51"/>
      <c r="E54" s="51"/>
      <c r="F54" s="51"/>
    </row>
    <row r="55" spans="1:6" ht="18.75" x14ac:dyDescent="0.25">
      <c r="A55" s="88">
        <v>9</v>
      </c>
      <c r="B55" s="51"/>
      <c r="C55" s="51"/>
      <c r="D55" s="51"/>
      <c r="E55" s="51"/>
      <c r="F55" s="51"/>
    </row>
    <row r="56" spans="1:6" ht="18.75" x14ac:dyDescent="0.25">
      <c r="A56" s="88">
        <v>10</v>
      </c>
      <c r="B56" s="51"/>
      <c r="C56" s="51"/>
      <c r="D56" s="51"/>
      <c r="E56" s="51"/>
      <c r="F56" s="51"/>
    </row>
    <row r="57" spans="1:6" ht="37.5" x14ac:dyDescent="0.3">
      <c r="A57" s="116"/>
      <c r="B57" s="118" t="s">
        <v>180</v>
      </c>
      <c r="C57" s="113"/>
      <c r="D57" s="113"/>
      <c r="E57" s="113"/>
      <c r="F57" s="113"/>
    </row>
    <row r="58" spans="1:6" ht="18.75" x14ac:dyDescent="0.25">
      <c r="A58" s="88">
        <v>1</v>
      </c>
      <c r="B58" s="61"/>
      <c r="C58" s="61"/>
      <c r="D58" s="61"/>
      <c r="E58" s="61"/>
      <c r="F58" s="61"/>
    </row>
    <row r="59" spans="1:6" ht="18.75" x14ac:dyDescent="0.25">
      <c r="A59" s="88">
        <v>2</v>
      </c>
      <c r="B59" s="61"/>
      <c r="C59" s="61"/>
      <c r="D59" s="61"/>
      <c r="E59" s="61"/>
      <c r="F59" s="61"/>
    </row>
    <row r="60" spans="1:6" ht="18.75" x14ac:dyDescent="0.25">
      <c r="A60" s="88">
        <v>3</v>
      </c>
      <c r="B60" s="61"/>
      <c r="C60" s="61"/>
      <c r="D60" s="61"/>
      <c r="E60" s="61"/>
      <c r="F60" s="61"/>
    </row>
    <row r="61" spans="1:6" ht="18.75" x14ac:dyDescent="0.25">
      <c r="A61" s="88">
        <v>4</v>
      </c>
      <c r="B61" s="61"/>
      <c r="C61" s="61"/>
      <c r="D61" s="61"/>
      <c r="E61" s="61"/>
      <c r="F61" s="61"/>
    </row>
    <row r="62" spans="1:6" ht="18.75" x14ac:dyDescent="0.25">
      <c r="A62" s="88">
        <v>5</v>
      </c>
      <c r="B62" s="61"/>
      <c r="C62" s="61"/>
      <c r="D62" s="61"/>
      <c r="E62" s="61"/>
      <c r="F62" s="61"/>
    </row>
    <row r="63" spans="1:6" ht="18.75" x14ac:dyDescent="0.25">
      <c r="A63" s="135"/>
      <c r="B63" s="115" t="s">
        <v>219</v>
      </c>
      <c r="C63" s="157"/>
      <c r="D63" s="157"/>
      <c r="E63" s="157"/>
      <c r="F63" s="157"/>
    </row>
    <row r="64" spans="1:6" ht="18.75" x14ac:dyDescent="0.3">
      <c r="A64" s="116"/>
      <c r="B64" s="112" t="s">
        <v>221</v>
      </c>
      <c r="C64" s="113"/>
      <c r="D64" s="113"/>
      <c r="E64" s="113"/>
      <c r="F64" s="113"/>
    </row>
    <row r="65" spans="1:6" ht="20.25" customHeight="1" x14ac:dyDescent="0.25">
      <c r="A65" s="88">
        <v>1</v>
      </c>
      <c r="B65" s="51"/>
      <c r="C65" s="51"/>
      <c r="D65" s="51"/>
      <c r="E65" s="51"/>
      <c r="F65" s="51"/>
    </row>
    <row r="66" spans="1:6" ht="20.25" customHeight="1" x14ac:dyDescent="0.25">
      <c r="A66" s="88">
        <v>2</v>
      </c>
      <c r="B66" s="51"/>
      <c r="C66" s="51"/>
      <c r="D66" s="51"/>
      <c r="E66" s="51"/>
      <c r="F66" s="51"/>
    </row>
    <row r="67" spans="1:6" ht="20.25" customHeight="1" x14ac:dyDescent="0.25">
      <c r="A67" s="88">
        <v>3</v>
      </c>
      <c r="B67" s="51"/>
      <c r="C67" s="51"/>
      <c r="D67" s="51"/>
      <c r="E67" s="51"/>
      <c r="F67" s="51"/>
    </row>
    <row r="68" spans="1:6" ht="18.75" x14ac:dyDescent="0.25">
      <c r="A68" s="88">
        <v>4</v>
      </c>
      <c r="B68" s="51"/>
      <c r="C68" s="51"/>
      <c r="D68" s="51"/>
      <c r="E68" s="51"/>
      <c r="F68" s="51"/>
    </row>
    <row r="69" spans="1:6" ht="18.75" x14ac:dyDescent="0.25">
      <c r="A69" s="88">
        <v>5</v>
      </c>
      <c r="B69" s="61"/>
      <c r="C69" s="61"/>
      <c r="D69" s="61"/>
      <c r="E69" s="61"/>
      <c r="F69" s="61"/>
    </row>
    <row r="70" spans="1:6" ht="18.75" x14ac:dyDescent="0.3">
      <c r="A70" s="116"/>
      <c r="B70" s="112" t="s">
        <v>220</v>
      </c>
      <c r="C70" s="113"/>
      <c r="D70" s="113"/>
      <c r="E70" s="113"/>
      <c r="F70" s="113"/>
    </row>
    <row r="71" spans="1:6" ht="56.25" x14ac:dyDescent="0.3">
      <c r="A71" s="88">
        <v>1</v>
      </c>
      <c r="B71" s="251" t="s">
        <v>651</v>
      </c>
      <c r="C71" s="251" t="s">
        <v>652</v>
      </c>
      <c r="D71" s="251" t="s">
        <v>653</v>
      </c>
      <c r="E71" s="251" t="s">
        <v>654</v>
      </c>
      <c r="F71" s="251" t="s">
        <v>649</v>
      </c>
    </row>
    <row r="72" spans="1:6" ht="18.75" x14ac:dyDescent="0.3">
      <c r="A72" s="88">
        <v>2</v>
      </c>
      <c r="B72" s="251"/>
      <c r="C72" s="251"/>
      <c r="D72" s="251"/>
      <c r="E72" s="251"/>
      <c r="F72" s="251"/>
    </row>
    <row r="73" spans="1:6" ht="18.75" x14ac:dyDescent="0.3">
      <c r="A73" s="88">
        <v>3</v>
      </c>
      <c r="B73" s="251"/>
      <c r="C73" s="251"/>
      <c r="D73" s="251"/>
      <c r="E73" s="251"/>
      <c r="F73" s="251"/>
    </row>
    <row r="74" spans="1:6" ht="18.75" x14ac:dyDescent="0.3">
      <c r="A74" s="88">
        <v>4</v>
      </c>
      <c r="B74" s="251"/>
      <c r="C74" s="251"/>
      <c r="D74" s="251"/>
      <c r="E74" s="251"/>
      <c r="F74" s="251"/>
    </row>
    <row r="75" spans="1:6" ht="18.75" x14ac:dyDescent="0.3">
      <c r="A75" s="88">
        <v>5</v>
      </c>
      <c r="B75" s="251"/>
      <c r="C75" s="251"/>
      <c r="D75" s="251"/>
      <c r="E75" s="251"/>
      <c r="F75" s="251"/>
    </row>
    <row r="76" spans="1:6" ht="18.75" x14ac:dyDescent="0.3">
      <c r="A76" s="88">
        <v>6</v>
      </c>
      <c r="B76" s="251"/>
      <c r="C76" s="251"/>
      <c r="D76" s="251"/>
      <c r="E76" s="251"/>
      <c r="F76" s="251"/>
    </row>
    <row r="77" spans="1:6" ht="19.5" customHeight="1" x14ac:dyDescent="0.3">
      <c r="A77" s="88">
        <v>7</v>
      </c>
      <c r="B77" s="188"/>
      <c r="C77" s="188"/>
      <c r="D77" s="188"/>
      <c r="E77" s="188"/>
      <c r="F77" s="188"/>
    </row>
    <row r="78" spans="1:6" ht="21.75" customHeight="1" x14ac:dyDescent="0.3">
      <c r="A78" s="88">
        <v>8</v>
      </c>
      <c r="B78" s="188"/>
      <c r="C78" s="188"/>
      <c r="D78" s="188"/>
      <c r="E78" s="188"/>
      <c r="F78" s="188"/>
    </row>
    <row r="79" spans="1:6" ht="21" customHeight="1" x14ac:dyDescent="0.3">
      <c r="A79" s="88">
        <v>9</v>
      </c>
      <c r="B79" s="188"/>
      <c r="C79" s="188"/>
      <c r="D79" s="188"/>
      <c r="E79" s="188"/>
      <c r="F79" s="188"/>
    </row>
    <row r="80" spans="1:6" ht="21.75" customHeight="1" x14ac:dyDescent="0.3">
      <c r="A80" s="88">
        <v>10</v>
      </c>
      <c r="B80" s="188"/>
      <c r="C80" s="188"/>
      <c r="D80" s="188"/>
      <c r="E80" s="188"/>
      <c r="F80" s="188"/>
    </row>
    <row r="81" spans="1:6" ht="22.5" customHeight="1" x14ac:dyDescent="0.3">
      <c r="A81" s="88">
        <v>11</v>
      </c>
      <c r="B81" s="188"/>
      <c r="C81" s="188"/>
      <c r="D81" s="188"/>
      <c r="E81" s="188"/>
      <c r="F81" s="188"/>
    </row>
    <row r="82" spans="1:6" ht="20.25" customHeight="1" x14ac:dyDescent="0.3">
      <c r="A82" s="88">
        <v>12</v>
      </c>
      <c r="B82" s="188"/>
      <c r="C82" s="188"/>
      <c r="D82" s="188"/>
      <c r="E82" s="188"/>
      <c r="F82" s="188"/>
    </row>
    <row r="83" spans="1:6" ht="18.75" x14ac:dyDescent="0.3">
      <c r="A83" s="116"/>
      <c r="B83" s="112" t="s">
        <v>65</v>
      </c>
      <c r="C83" s="113"/>
      <c r="D83" s="158"/>
      <c r="E83" s="158"/>
      <c r="F83" s="113"/>
    </row>
    <row r="84" spans="1:6" ht="18.75" x14ac:dyDescent="0.25">
      <c r="A84" s="133">
        <v>1</v>
      </c>
      <c r="B84" s="51"/>
      <c r="C84" s="51"/>
      <c r="D84" s="51"/>
      <c r="E84" s="51"/>
      <c r="F84" s="51"/>
    </row>
    <row r="85" spans="1:6" ht="18.75" customHeight="1" x14ac:dyDescent="0.25">
      <c r="A85" s="133">
        <v>2</v>
      </c>
      <c r="B85" s="51"/>
      <c r="C85" s="51"/>
      <c r="D85" s="51"/>
      <c r="E85" s="51"/>
      <c r="F85" s="51"/>
    </row>
    <row r="86" spans="1:6" ht="18.75" x14ac:dyDescent="0.25">
      <c r="A86" s="133">
        <v>3</v>
      </c>
      <c r="B86" s="51"/>
      <c r="C86" s="51"/>
      <c r="D86" s="51"/>
      <c r="E86" s="51"/>
      <c r="F86" s="51"/>
    </row>
    <row r="87" spans="1:6" ht="18.75" customHeight="1" x14ac:dyDescent="0.25">
      <c r="A87" s="133">
        <v>4</v>
      </c>
      <c r="B87" s="51"/>
      <c r="C87" s="51"/>
      <c r="D87" s="51"/>
      <c r="E87" s="51"/>
      <c r="F87" s="51"/>
    </row>
    <row r="88" spans="1:6" ht="18" customHeight="1" x14ac:dyDescent="0.25">
      <c r="A88" s="133">
        <v>5</v>
      </c>
      <c r="B88" s="51"/>
      <c r="C88" s="51"/>
      <c r="D88" s="51"/>
      <c r="E88" s="51"/>
      <c r="F88" s="51"/>
    </row>
    <row r="89" spans="1:6" ht="23.25" customHeight="1" x14ac:dyDescent="0.25">
      <c r="A89" s="133">
        <v>6</v>
      </c>
      <c r="B89" s="51"/>
      <c r="C89" s="51"/>
      <c r="D89" s="51"/>
      <c r="E89" s="51"/>
      <c r="F89" s="51"/>
    </row>
    <row r="90" spans="1:6" ht="19.5" customHeight="1" x14ac:dyDescent="0.25">
      <c r="A90" s="133">
        <v>7</v>
      </c>
      <c r="B90" s="51"/>
      <c r="C90" s="51"/>
      <c r="D90" s="51"/>
      <c r="E90" s="51"/>
      <c r="F90" s="51"/>
    </row>
    <row r="91" spans="1:6" ht="24.75" customHeight="1" x14ac:dyDescent="0.25">
      <c r="A91" s="156">
        <v>8</v>
      </c>
      <c r="B91" s="51"/>
      <c r="C91" s="51"/>
      <c r="D91" s="51"/>
      <c r="E91" s="51"/>
      <c r="F91" s="51"/>
    </row>
    <row r="92" spans="1:6" ht="21" customHeight="1" x14ac:dyDescent="0.25">
      <c r="A92" s="156">
        <v>9</v>
      </c>
      <c r="B92" s="51"/>
      <c r="C92" s="51"/>
      <c r="D92" s="51"/>
      <c r="E92" s="51"/>
      <c r="F92" s="51"/>
    </row>
    <row r="93" spans="1:6" ht="37.5" x14ac:dyDescent="0.3">
      <c r="A93" s="138"/>
      <c r="B93" s="118" t="s">
        <v>180</v>
      </c>
      <c r="C93" s="113"/>
      <c r="D93" s="113"/>
      <c r="E93" s="113"/>
      <c r="F93" s="113"/>
    </row>
    <row r="94" spans="1:6" ht="18.75" x14ac:dyDescent="0.3">
      <c r="A94" s="133">
        <v>1</v>
      </c>
      <c r="B94" s="52"/>
      <c r="C94" s="117"/>
      <c r="D94" s="117"/>
      <c r="E94" s="117"/>
      <c r="F94" s="117"/>
    </row>
    <row r="95" spans="1:6" ht="18.75" x14ac:dyDescent="0.3">
      <c r="A95" s="133">
        <v>2</v>
      </c>
      <c r="B95" s="52"/>
      <c r="C95" s="117"/>
      <c r="D95" s="117"/>
      <c r="E95" s="117"/>
      <c r="F95" s="117"/>
    </row>
    <row r="96" spans="1:6" ht="18.75" x14ac:dyDescent="0.3">
      <c r="A96" s="133">
        <v>3</v>
      </c>
      <c r="B96" s="52"/>
      <c r="C96" s="117"/>
      <c r="D96" s="117"/>
      <c r="E96" s="117"/>
      <c r="F96" s="117"/>
    </row>
    <row r="97" spans="1:6" ht="18.75" x14ac:dyDescent="0.3">
      <c r="A97" s="133">
        <v>4</v>
      </c>
      <c r="B97" s="52"/>
      <c r="C97" s="117"/>
      <c r="D97" s="117"/>
      <c r="E97" s="117"/>
      <c r="F97" s="117"/>
    </row>
    <row r="98" spans="1:6" ht="18.75" x14ac:dyDescent="0.3">
      <c r="A98" s="133">
        <v>5</v>
      </c>
      <c r="B98" s="52"/>
      <c r="C98" s="117"/>
      <c r="D98" s="117"/>
      <c r="E98" s="117"/>
      <c r="F98" s="117"/>
    </row>
    <row r="99" spans="1:6" ht="18.75" x14ac:dyDescent="0.25">
      <c r="A99" s="135"/>
      <c r="B99" s="115" t="s">
        <v>215</v>
      </c>
      <c r="C99" s="115"/>
      <c r="D99" s="115"/>
      <c r="E99" s="115"/>
      <c r="F99" s="115"/>
    </row>
    <row r="100" spans="1:6" ht="18.75" x14ac:dyDescent="0.3">
      <c r="A100" s="116"/>
      <c r="B100" s="112" t="s">
        <v>221</v>
      </c>
      <c r="C100" s="113"/>
      <c r="D100" s="113"/>
      <c r="E100" s="113"/>
      <c r="F100" s="113"/>
    </row>
    <row r="101" spans="1:6" ht="18.75" x14ac:dyDescent="0.25">
      <c r="A101" s="88">
        <v>1</v>
      </c>
      <c r="B101" s="61"/>
      <c r="C101" s="61"/>
      <c r="D101" s="61"/>
      <c r="E101" s="61"/>
      <c r="F101" s="61"/>
    </row>
    <row r="102" spans="1:6" ht="18.75" x14ac:dyDescent="0.25">
      <c r="A102" s="88">
        <v>2</v>
      </c>
      <c r="B102" s="61"/>
      <c r="C102" s="61"/>
      <c r="D102" s="61"/>
      <c r="E102" s="61"/>
      <c r="F102" s="61"/>
    </row>
    <row r="103" spans="1:6" ht="18.75" x14ac:dyDescent="0.25">
      <c r="A103" s="88">
        <v>3</v>
      </c>
      <c r="B103" s="61"/>
      <c r="C103" s="61"/>
      <c r="D103" s="61"/>
      <c r="E103" s="61"/>
      <c r="F103" s="61"/>
    </row>
    <row r="104" spans="1:6" ht="18.75" x14ac:dyDescent="0.25">
      <c r="A104" s="88">
        <v>4</v>
      </c>
      <c r="B104" s="61"/>
      <c r="C104" s="61"/>
      <c r="D104" s="61"/>
      <c r="E104" s="61"/>
      <c r="F104" s="61"/>
    </row>
    <row r="105" spans="1:6" ht="18.75" x14ac:dyDescent="0.25">
      <c r="A105" s="88">
        <v>5</v>
      </c>
      <c r="B105" s="61"/>
      <c r="C105" s="61"/>
      <c r="D105" s="61"/>
      <c r="E105" s="61"/>
      <c r="F105" s="61"/>
    </row>
    <row r="106" spans="1:6" ht="18.75" x14ac:dyDescent="0.3">
      <c r="A106" s="116"/>
      <c r="B106" s="112" t="s">
        <v>220</v>
      </c>
      <c r="C106" s="113"/>
      <c r="D106" s="113"/>
      <c r="E106" s="113"/>
      <c r="F106" s="113"/>
    </row>
    <row r="107" spans="1:6" ht="18.75" x14ac:dyDescent="0.25">
      <c r="A107" s="88">
        <v>1</v>
      </c>
      <c r="B107" s="51"/>
      <c r="C107" s="51"/>
      <c r="D107" s="51"/>
      <c r="E107" s="51"/>
      <c r="F107" s="51"/>
    </row>
    <row r="108" spans="1:6" ht="18.75" x14ac:dyDescent="0.25">
      <c r="A108" s="88">
        <v>2</v>
      </c>
      <c r="B108" s="51"/>
      <c r="C108" s="51"/>
      <c r="D108" s="51"/>
      <c r="E108" s="51"/>
      <c r="F108" s="51"/>
    </row>
    <row r="109" spans="1:6" ht="18.75" x14ac:dyDescent="0.25">
      <c r="A109" s="88">
        <v>3</v>
      </c>
      <c r="B109" s="51"/>
      <c r="C109" s="51"/>
      <c r="D109" s="51"/>
      <c r="E109" s="51"/>
      <c r="F109" s="51"/>
    </row>
    <row r="110" spans="1:6" ht="21.75" customHeight="1" x14ac:dyDescent="0.25">
      <c r="A110" s="88">
        <v>4</v>
      </c>
      <c r="B110" s="51"/>
      <c r="C110" s="51"/>
      <c r="D110" s="51"/>
      <c r="E110" s="51"/>
      <c r="F110" s="51"/>
    </row>
    <row r="111" spans="1:6" ht="18.75" x14ac:dyDescent="0.25">
      <c r="A111" s="88">
        <v>5</v>
      </c>
      <c r="B111" s="51"/>
      <c r="C111" s="51"/>
      <c r="D111" s="51"/>
      <c r="E111" s="51"/>
      <c r="F111" s="51"/>
    </row>
    <row r="112" spans="1:6" ht="18.75" x14ac:dyDescent="0.25">
      <c r="A112" s="88">
        <v>6</v>
      </c>
      <c r="B112" s="51"/>
      <c r="C112" s="51"/>
      <c r="D112" s="51"/>
      <c r="E112" s="51"/>
      <c r="F112" s="51"/>
    </row>
    <row r="113" spans="1:6" ht="18.75" x14ac:dyDescent="0.25">
      <c r="A113" s="88">
        <v>7</v>
      </c>
      <c r="B113" s="51"/>
      <c r="C113" s="51"/>
      <c r="D113" s="51"/>
      <c r="E113" s="51"/>
      <c r="F113" s="51"/>
    </row>
    <row r="114" spans="1:6" ht="22.5" customHeight="1" x14ac:dyDescent="0.25">
      <c r="A114" s="88">
        <v>8</v>
      </c>
      <c r="B114" s="51"/>
      <c r="C114" s="51"/>
      <c r="D114" s="51"/>
      <c r="E114" s="51"/>
      <c r="F114" s="51"/>
    </row>
    <row r="115" spans="1:6" ht="21.75" customHeight="1" x14ac:dyDescent="0.25">
      <c r="A115" s="88">
        <v>9</v>
      </c>
      <c r="B115" s="51"/>
      <c r="C115" s="51"/>
      <c r="D115" s="51"/>
      <c r="E115" s="51"/>
      <c r="F115" s="51"/>
    </row>
    <row r="116" spans="1:6" ht="20.25" customHeight="1" x14ac:dyDescent="0.25">
      <c r="A116" s="88">
        <v>10</v>
      </c>
      <c r="B116" s="51"/>
      <c r="C116" s="51"/>
      <c r="D116" s="51"/>
      <c r="E116" s="51"/>
      <c r="F116" s="51"/>
    </row>
    <row r="117" spans="1:6" ht="19.5" customHeight="1" x14ac:dyDescent="0.25">
      <c r="A117" s="88">
        <v>11</v>
      </c>
      <c r="B117" s="51"/>
      <c r="C117" s="51"/>
      <c r="D117" s="51"/>
      <c r="E117" s="51"/>
      <c r="F117" s="51"/>
    </row>
    <row r="118" spans="1:6" ht="24" customHeight="1" x14ac:dyDescent="0.25">
      <c r="A118" s="88">
        <v>12</v>
      </c>
      <c r="B118" s="51"/>
      <c r="C118" s="51"/>
      <c r="D118" s="51"/>
      <c r="E118" s="51"/>
      <c r="F118" s="51"/>
    </row>
    <row r="119" spans="1:6" ht="26.25" customHeight="1" x14ac:dyDescent="0.25">
      <c r="A119" s="88">
        <v>13</v>
      </c>
      <c r="B119" s="51"/>
      <c r="C119" s="51"/>
      <c r="D119" s="51"/>
      <c r="E119" s="51"/>
      <c r="F119" s="51"/>
    </row>
    <row r="120" spans="1:6" ht="19.5" customHeight="1" x14ac:dyDescent="0.25">
      <c r="A120" s="88">
        <v>14</v>
      </c>
      <c r="B120" s="51"/>
      <c r="C120" s="51"/>
      <c r="D120" s="51"/>
      <c r="E120" s="51"/>
      <c r="F120" s="51"/>
    </row>
    <row r="121" spans="1:6" ht="18.75" x14ac:dyDescent="0.25">
      <c r="A121" s="116"/>
      <c r="B121" s="111" t="s">
        <v>65</v>
      </c>
      <c r="C121" s="159"/>
      <c r="D121" s="159"/>
      <c r="E121" s="159"/>
      <c r="F121" s="159"/>
    </row>
    <row r="122" spans="1:6" ht="18.75" x14ac:dyDescent="0.25">
      <c r="A122" s="133">
        <v>1</v>
      </c>
      <c r="B122" s="51"/>
      <c r="C122" s="51"/>
      <c r="D122" s="51"/>
      <c r="E122" s="51"/>
      <c r="F122" s="51"/>
    </row>
    <row r="123" spans="1:6" ht="18.75" x14ac:dyDescent="0.25">
      <c r="A123" s="133">
        <v>2</v>
      </c>
      <c r="B123" s="51"/>
      <c r="C123" s="51"/>
      <c r="D123" s="51"/>
      <c r="E123" s="51"/>
      <c r="F123" s="51"/>
    </row>
    <row r="124" spans="1:6" ht="18.75" x14ac:dyDescent="0.25">
      <c r="A124" s="133">
        <v>3</v>
      </c>
      <c r="B124" s="51"/>
      <c r="C124" s="51"/>
      <c r="D124" s="51"/>
      <c r="E124" s="51"/>
      <c r="F124" s="51"/>
    </row>
    <row r="125" spans="1:6" ht="18.75" x14ac:dyDescent="0.25">
      <c r="A125" s="133">
        <v>4</v>
      </c>
      <c r="B125" s="51"/>
      <c r="C125" s="51"/>
      <c r="D125" s="51"/>
      <c r="E125" s="51"/>
      <c r="F125" s="51"/>
    </row>
    <row r="126" spans="1:6" ht="18.75" x14ac:dyDescent="0.3">
      <c r="A126" s="133">
        <v>5</v>
      </c>
      <c r="B126" s="52"/>
      <c r="C126" s="117"/>
      <c r="D126" s="117"/>
      <c r="E126" s="117"/>
      <c r="F126" s="117"/>
    </row>
    <row r="127" spans="1:6" ht="37.5" x14ac:dyDescent="0.3">
      <c r="A127" s="116"/>
      <c r="B127" s="118" t="s">
        <v>180</v>
      </c>
      <c r="C127" s="113"/>
      <c r="D127" s="113"/>
      <c r="E127" s="113"/>
      <c r="F127" s="113"/>
    </row>
    <row r="128" spans="1:6" ht="18.75" x14ac:dyDescent="0.3">
      <c r="A128" s="133">
        <v>1</v>
      </c>
      <c r="B128" s="52"/>
      <c r="C128" s="117"/>
      <c r="D128" s="117"/>
      <c r="E128" s="117"/>
      <c r="F128" s="117"/>
    </row>
    <row r="129" spans="1:6" ht="18.75" x14ac:dyDescent="0.3">
      <c r="A129" s="133">
        <v>2</v>
      </c>
      <c r="B129" s="52"/>
      <c r="C129" s="117"/>
      <c r="D129" s="117"/>
      <c r="E129" s="117"/>
      <c r="F129" s="117"/>
    </row>
    <row r="130" spans="1:6" ht="18.75" x14ac:dyDescent="0.3">
      <c r="A130" s="133">
        <v>3</v>
      </c>
      <c r="B130" s="52"/>
      <c r="C130" s="117"/>
      <c r="D130" s="117"/>
      <c r="E130" s="117"/>
      <c r="F130" s="117"/>
    </row>
    <row r="131" spans="1:6" ht="18.75" x14ac:dyDescent="0.3">
      <c r="A131" s="133">
        <v>4</v>
      </c>
      <c r="B131" s="52"/>
      <c r="C131" s="117"/>
      <c r="D131" s="117"/>
      <c r="E131" s="117"/>
      <c r="F131" s="117"/>
    </row>
    <row r="132" spans="1:6" ht="18.75" x14ac:dyDescent="0.3">
      <c r="A132" s="133">
        <v>5</v>
      </c>
      <c r="B132" s="52"/>
      <c r="C132" s="117"/>
      <c r="D132" s="117"/>
      <c r="E132" s="117"/>
      <c r="F132" s="117"/>
    </row>
    <row r="133" spans="1:6" ht="18.75" x14ac:dyDescent="0.25">
      <c r="A133" s="5"/>
      <c r="B133" s="5"/>
      <c r="C133" s="5"/>
      <c r="D133" s="5"/>
      <c r="E133" s="5"/>
      <c r="F133" s="5"/>
    </row>
    <row r="134" spans="1:6" ht="18.75" x14ac:dyDescent="0.25">
      <c r="A134" s="5"/>
      <c r="B134" s="5"/>
      <c r="C134" s="5"/>
      <c r="D134" s="5"/>
      <c r="E134" s="5"/>
      <c r="F134" s="5"/>
    </row>
  </sheetData>
  <sheetProtection sort="0" autoFilter="0" pivotTables="0"/>
  <mergeCells count="1">
    <mergeCell ref="A1:F1"/>
  </mergeCells>
  <hyperlinks>
    <hyperlink ref="E36" r:id="rId1" xr:uid="{32D97A66-B7A8-4BAD-97C2-CFFFD9FAE767}"/>
  </hyperlinks>
  <pageMargins left="0.7" right="0.7" top="0.75" bottom="0.75" header="0.3" footer="0.3"/>
  <pageSetup paperSize="9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5"/>
  <sheetViews>
    <sheetView view="pageBreakPreview" zoomScale="50" zoomScaleSheetLayoutView="50" workbookViewId="0">
      <selection activeCell="J5" sqref="J5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333" t="s">
        <v>129</v>
      </c>
      <c r="B1" s="333"/>
      <c r="C1" s="333"/>
      <c r="D1" s="333"/>
      <c r="E1" s="333"/>
    </row>
    <row r="2" spans="1:5" ht="94.5" customHeight="1" x14ac:dyDescent="0.25">
      <c r="A2" s="23" t="s">
        <v>130</v>
      </c>
      <c r="B2" s="23" t="s">
        <v>131</v>
      </c>
      <c r="C2" s="23" t="s">
        <v>132</v>
      </c>
      <c r="D2" s="23" t="s">
        <v>133</v>
      </c>
      <c r="E2" s="23" t="s">
        <v>134</v>
      </c>
    </row>
    <row r="3" spans="1:5" ht="56.25" x14ac:dyDescent="0.3">
      <c r="A3" s="58" t="s">
        <v>135</v>
      </c>
      <c r="B3" s="49">
        <v>51</v>
      </c>
      <c r="C3" s="19">
        <v>30</v>
      </c>
      <c r="D3" s="19">
        <v>18</v>
      </c>
      <c r="E3" s="19">
        <v>3</v>
      </c>
    </row>
    <row r="4" spans="1:5" ht="75" x14ac:dyDescent="0.3">
      <c r="A4" s="58" t="s">
        <v>136</v>
      </c>
      <c r="B4" s="49">
        <v>5</v>
      </c>
      <c r="C4" s="19">
        <v>2</v>
      </c>
      <c r="D4" s="19">
        <v>3</v>
      </c>
      <c r="E4" s="19">
        <v>4</v>
      </c>
    </row>
    <row r="5" spans="1:5" ht="112.5" x14ac:dyDescent="0.3">
      <c r="A5" s="58" t="s">
        <v>203</v>
      </c>
      <c r="B5" s="98">
        <v>1</v>
      </c>
      <c r="C5" s="98">
        <f>C6+C7+C8+C9</f>
        <v>0</v>
      </c>
      <c r="D5" s="98">
        <f>D6+D7+D8+D9</f>
        <v>5</v>
      </c>
      <c r="E5" s="98">
        <v>1</v>
      </c>
    </row>
    <row r="6" spans="1:5" ht="24" customHeight="1" x14ac:dyDescent="0.3">
      <c r="A6" s="58" t="s">
        <v>241</v>
      </c>
      <c r="B6" s="49">
        <v>0</v>
      </c>
      <c r="C6" s="19">
        <v>0</v>
      </c>
      <c r="D6" s="19">
        <v>0</v>
      </c>
      <c r="E6" s="19">
        <v>0</v>
      </c>
    </row>
    <row r="7" spans="1:5" ht="37.5" x14ac:dyDescent="0.3">
      <c r="A7" s="58" t="s">
        <v>137</v>
      </c>
      <c r="B7" s="49">
        <v>0</v>
      </c>
      <c r="C7" s="19">
        <v>0</v>
      </c>
      <c r="D7" s="19">
        <v>0</v>
      </c>
      <c r="E7" s="19">
        <v>0</v>
      </c>
    </row>
    <row r="8" spans="1:5" ht="56.25" x14ac:dyDescent="0.3">
      <c r="A8" s="58" t="s">
        <v>138</v>
      </c>
      <c r="B8" s="49">
        <v>0</v>
      </c>
      <c r="C8" s="19">
        <v>0</v>
      </c>
      <c r="D8" s="19">
        <v>0</v>
      </c>
      <c r="E8" s="19">
        <v>0</v>
      </c>
    </row>
    <row r="9" spans="1:5" ht="56.25" x14ac:dyDescent="0.3">
      <c r="A9" s="58" t="s">
        <v>139</v>
      </c>
      <c r="B9" s="49">
        <v>45</v>
      </c>
      <c r="C9" s="19">
        <v>0</v>
      </c>
      <c r="D9" s="19">
        <v>5</v>
      </c>
      <c r="E9" s="19">
        <v>45</v>
      </c>
    </row>
    <row r="10" spans="1:5" ht="18.75" x14ac:dyDescent="0.25">
      <c r="A10" s="59" t="s">
        <v>84</v>
      </c>
      <c r="B10" s="89">
        <f>B9+B8+B7+B6+B5+B3+B4</f>
        <v>102</v>
      </c>
      <c r="C10" s="89">
        <f>C9+C8+C7+C6+C5+C4+C3</f>
        <v>32</v>
      </c>
      <c r="D10" s="89">
        <f>D9+D8+D7+D6+D5+D4+D3</f>
        <v>31</v>
      </c>
      <c r="E10" s="89">
        <f>E9+E8+E7+E6+E5+E4+E3</f>
        <v>53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08"/>
  <sheetViews>
    <sheetView tabSelected="1" view="pageBreakPreview" topLeftCell="A84" zoomScaleSheetLayoutView="100" workbookViewId="0">
      <selection activeCell="E86" sqref="E86"/>
    </sheetView>
  </sheetViews>
  <sheetFormatPr defaultRowHeight="15" x14ac:dyDescent="0.2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332" t="s">
        <v>140</v>
      </c>
      <c r="B1" s="334"/>
      <c r="C1" s="334"/>
      <c r="D1" s="334"/>
      <c r="E1" s="334"/>
    </row>
    <row r="2" spans="1:5" ht="90.75" customHeight="1" x14ac:dyDescent="0.25">
      <c r="A2" s="23" t="s">
        <v>86</v>
      </c>
      <c r="B2" s="23" t="s">
        <v>245</v>
      </c>
      <c r="C2" s="23" t="s">
        <v>247</v>
      </c>
      <c r="D2" s="23" t="s">
        <v>261</v>
      </c>
      <c r="E2" s="23" t="s">
        <v>141</v>
      </c>
    </row>
    <row r="3" spans="1:5" ht="18.75" x14ac:dyDescent="0.25">
      <c r="A3" s="109" t="s">
        <v>204</v>
      </c>
      <c r="B3" s="110"/>
      <c r="C3" s="109"/>
      <c r="D3" s="109"/>
      <c r="E3" s="110"/>
    </row>
    <row r="4" spans="1:5" ht="18" customHeight="1" x14ac:dyDescent="0.25">
      <c r="A4" s="128"/>
      <c r="B4" s="193"/>
      <c r="C4" s="193"/>
      <c r="D4" s="194"/>
      <c r="E4" s="195"/>
    </row>
    <row r="5" spans="1:5" ht="18.75" hidden="1" x14ac:dyDescent="0.25">
      <c r="A5" s="70"/>
      <c r="B5" s="193"/>
      <c r="C5" s="193"/>
      <c r="D5" s="194"/>
      <c r="E5" s="195"/>
    </row>
    <row r="6" spans="1:5" ht="18.75" hidden="1" x14ac:dyDescent="0.25">
      <c r="A6" s="61"/>
      <c r="B6" s="50"/>
      <c r="C6" s="61"/>
      <c r="D6" s="61"/>
      <c r="E6" s="50"/>
    </row>
    <row r="7" spans="1:5" ht="18.75" hidden="1" x14ac:dyDescent="0.25">
      <c r="A7" s="61"/>
      <c r="B7" s="50"/>
      <c r="C7" s="61"/>
      <c r="D7" s="61"/>
      <c r="E7" s="50"/>
    </row>
    <row r="8" spans="1:5" ht="18.75" hidden="1" x14ac:dyDescent="0.25">
      <c r="A8" s="61"/>
      <c r="B8" s="50"/>
      <c r="C8" s="61"/>
      <c r="D8" s="61"/>
      <c r="E8" s="50"/>
    </row>
    <row r="9" spans="1:5" ht="18.75" hidden="1" x14ac:dyDescent="0.25">
      <c r="A9" s="61"/>
      <c r="B9" s="50"/>
      <c r="C9" s="61"/>
      <c r="D9" s="61"/>
      <c r="E9" s="50"/>
    </row>
    <row r="10" spans="1:5" ht="18.75" x14ac:dyDescent="0.25">
      <c r="A10" s="109" t="s">
        <v>114</v>
      </c>
      <c r="B10" s="120"/>
      <c r="C10" s="109"/>
      <c r="D10" s="109"/>
      <c r="E10" s="110"/>
    </row>
    <row r="11" spans="1:5" ht="18" customHeight="1" x14ac:dyDescent="0.25">
      <c r="A11" s="70"/>
      <c r="B11" s="193"/>
      <c r="C11" s="70"/>
      <c r="D11" s="70"/>
      <c r="E11" s="70"/>
    </row>
    <row r="12" spans="1:5" ht="18.75" hidden="1" x14ac:dyDescent="0.25">
      <c r="A12" s="70"/>
      <c r="B12" s="193"/>
      <c r="C12" s="70"/>
      <c r="D12" s="70"/>
      <c r="E12" s="70"/>
    </row>
    <row r="13" spans="1:5" ht="18.75" hidden="1" x14ac:dyDescent="0.25">
      <c r="A13" s="70"/>
      <c r="B13" s="193"/>
      <c r="C13" s="70"/>
      <c r="D13" s="70"/>
      <c r="E13" s="70"/>
    </row>
    <row r="14" spans="1:5" ht="15.75" hidden="1" x14ac:dyDescent="0.25">
      <c r="A14" s="128"/>
      <c r="B14" s="134"/>
      <c r="C14" s="128"/>
      <c r="D14" s="128"/>
      <c r="E14" s="128"/>
    </row>
    <row r="15" spans="1:5" ht="15.75" hidden="1" customHeight="1" x14ac:dyDescent="0.25">
      <c r="A15" s="128"/>
      <c r="B15" s="129"/>
      <c r="C15" s="128"/>
      <c r="D15" s="128"/>
      <c r="E15" s="128"/>
    </row>
    <row r="16" spans="1:5" ht="15.75" hidden="1" x14ac:dyDescent="0.25">
      <c r="A16" s="128"/>
      <c r="B16" s="132"/>
      <c r="C16" s="132"/>
      <c r="D16" s="132"/>
      <c r="E16" s="128"/>
    </row>
    <row r="17" spans="1:5" ht="15.75" hidden="1" x14ac:dyDescent="0.25">
      <c r="A17" s="140"/>
      <c r="B17" s="132"/>
      <c r="C17" s="128"/>
      <c r="D17" s="128"/>
      <c r="E17" s="128"/>
    </row>
    <row r="18" spans="1:5" ht="15.75" hidden="1" x14ac:dyDescent="0.25">
      <c r="A18" s="128"/>
      <c r="B18" s="134"/>
      <c r="C18" s="128"/>
      <c r="D18" s="128"/>
      <c r="E18" s="128"/>
    </row>
    <row r="19" spans="1:5" ht="19.5" customHeight="1" x14ac:dyDescent="0.25">
      <c r="A19" s="184" t="s">
        <v>218</v>
      </c>
      <c r="B19" s="183"/>
      <c r="C19" s="182"/>
      <c r="D19" s="182"/>
      <c r="E19" s="182"/>
    </row>
    <row r="20" spans="1:5" ht="77.25" customHeight="1" x14ac:dyDescent="0.25">
      <c r="A20" s="70" t="s">
        <v>355</v>
      </c>
      <c r="B20" s="193">
        <v>44983</v>
      </c>
      <c r="C20" s="70" t="s">
        <v>356</v>
      </c>
      <c r="D20" s="231" t="s">
        <v>594</v>
      </c>
      <c r="E20" s="70" t="s">
        <v>589</v>
      </c>
    </row>
    <row r="21" spans="1:5" ht="77.25" customHeight="1" x14ac:dyDescent="0.25">
      <c r="A21" s="70" t="s">
        <v>361</v>
      </c>
      <c r="B21" s="193" t="s">
        <v>362</v>
      </c>
      <c r="C21" s="70" t="s">
        <v>363</v>
      </c>
      <c r="D21" s="197"/>
      <c r="E21" s="70" t="s">
        <v>364</v>
      </c>
    </row>
    <row r="22" spans="1:5" ht="77.25" customHeight="1" x14ac:dyDescent="0.25">
      <c r="A22" s="70" t="s">
        <v>720</v>
      </c>
      <c r="B22" s="193">
        <v>45231</v>
      </c>
      <c r="C22" s="70" t="s">
        <v>698</v>
      </c>
      <c r="D22" s="197" t="s">
        <v>721</v>
      </c>
      <c r="E22" s="70" t="s">
        <v>722</v>
      </c>
    </row>
    <row r="23" spans="1:5" ht="93.75" x14ac:dyDescent="0.25">
      <c r="A23" s="70" t="s">
        <v>719</v>
      </c>
      <c r="B23" s="193">
        <v>45190</v>
      </c>
      <c r="C23" s="70" t="s">
        <v>698</v>
      </c>
      <c r="D23" s="197" t="s">
        <v>717</v>
      </c>
      <c r="E23" s="70" t="s">
        <v>718</v>
      </c>
    </row>
    <row r="24" spans="1:5" ht="22.5" customHeight="1" x14ac:dyDescent="0.25">
      <c r="A24" s="109" t="s">
        <v>216</v>
      </c>
      <c r="B24" s="120"/>
      <c r="C24" s="109"/>
      <c r="D24" s="109"/>
      <c r="E24" s="110"/>
    </row>
    <row r="25" spans="1:5" ht="78" customHeight="1" x14ac:dyDescent="0.25">
      <c r="A25" s="215" t="s">
        <v>609</v>
      </c>
      <c r="B25" s="247">
        <v>44930</v>
      </c>
      <c r="C25" s="214" t="s">
        <v>610</v>
      </c>
      <c r="D25" s="248"/>
      <c r="E25" s="249" t="s">
        <v>353</v>
      </c>
    </row>
    <row r="26" spans="1:5" ht="78.599999999999994" customHeight="1" x14ac:dyDescent="0.25">
      <c r="A26" s="70" t="s">
        <v>394</v>
      </c>
      <c r="B26" s="193" t="s">
        <v>395</v>
      </c>
      <c r="C26" s="203" t="s">
        <v>392</v>
      </c>
      <c r="D26" s="204"/>
      <c r="E26" s="5" t="s">
        <v>393</v>
      </c>
    </row>
    <row r="27" spans="1:5" ht="76.150000000000006" customHeight="1" x14ac:dyDescent="0.25">
      <c r="A27" s="70" t="s">
        <v>436</v>
      </c>
      <c r="B27" s="193" t="s">
        <v>437</v>
      </c>
      <c r="C27" s="70" t="s">
        <v>438</v>
      </c>
      <c r="D27" s="70"/>
      <c r="E27" s="70" t="s">
        <v>353</v>
      </c>
    </row>
    <row r="28" spans="1:5" ht="93.75" x14ac:dyDescent="0.25">
      <c r="A28" s="70" t="s">
        <v>441</v>
      </c>
      <c r="B28" s="193">
        <v>44962</v>
      </c>
      <c r="C28" s="70" t="s">
        <v>442</v>
      </c>
      <c r="D28" s="70"/>
      <c r="E28" s="70" t="s">
        <v>354</v>
      </c>
    </row>
    <row r="29" spans="1:5" ht="74.25" customHeight="1" x14ac:dyDescent="0.25">
      <c r="A29" s="70" t="s">
        <v>611</v>
      </c>
      <c r="B29" s="193">
        <v>44966</v>
      </c>
      <c r="C29" s="70" t="s">
        <v>612</v>
      </c>
      <c r="D29" s="70"/>
      <c r="E29" s="70" t="s">
        <v>353</v>
      </c>
    </row>
    <row r="30" spans="1:5" ht="63" customHeight="1" x14ac:dyDescent="0.25">
      <c r="A30" s="70" t="s">
        <v>613</v>
      </c>
      <c r="B30" s="193" t="s">
        <v>614</v>
      </c>
      <c r="C30" s="70" t="s">
        <v>615</v>
      </c>
      <c r="D30" s="70"/>
      <c r="E30" s="70" t="s">
        <v>353</v>
      </c>
    </row>
    <row r="31" spans="1:5" ht="60.75" customHeight="1" x14ac:dyDescent="0.25">
      <c r="A31" s="70" t="s">
        <v>402</v>
      </c>
      <c r="B31" s="193" t="s">
        <v>403</v>
      </c>
      <c r="C31" s="70" t="s">
        <v>404</v>
      </c>
      <c r="D31" s="196" t="s">
        <v>483</v>
      </c>
      <c r="E31" s="70" t="s">
        <v>405</v>
      </c>
    </row>
    <row r="32" spans="1:5" ht="87" customHeight="1" x14ac:dyDescent="0.25">
      <c r="A32" s="70" t="s">
        <v>357</v>
      </c>
      <c r="B32" s="193" t="s">
        <v>358</v>
      </c>
      <c r="C32" s="70" t="s">
        <v>359</v>
      </c>
      <c r="D32" s="70"/>
      <c r="E32" s="70" t="s">
        <v>360</v>
      </c>
    </row>
    <row r="33" spans="1:5" ht="93.75" x14ac:dyDescent="0.25">
      <c r="A33" s="70" t="s">
        <v>406</v>
      </c>
      <c r="B33" s="193" t="s">
        <v>407</v>
      </c>
      <c r="C33" s="70" t="s">
        <v>404</v>
      </c>
      <c r="D33" s="196" t="s">
        <v>484</v>
      </c>
      <c r="E33" s="5" t="s">
        <v>408</v>
      </c>
    </row>
    <row r="34" spans="1:5" ht="54.75" customHeight="1" x14ac:dyDescent="0.25">
      <c r="A34" s="70" t="s">
        <v>400</v>
      </c>
      <c r="B34" s="205">
        <v>45007</v>
      </c>
      <c r="C34" s="70" t="s">
        <v>401</v>
      </c>
      <c r="D34" s="196"/>
      <c r="E34" s="70" t="s">
        <v>369</v>
      </c>
    </row>
    <row r="35" spans="1:5" ht="69" customHeight="1" x14ac:dyDescent="0.3">
      <c r="A35" s="70" t="s">
        <v>365</v>
      </c>
      <c r="B35" s="198">
        <v>45004</v>
      </c>
      <c r="C35" s="70" t="s">
        <v>366</v>
      </c>
      <c r="D35" s="199"/>
      <c r="E35" s="200" t="s">
        <v>369</v>
      </c>
    </row>
    <row r="36" spans="1:5" ht="112.5" x14ac:dyDescent="0.3">
      <c r="A36" s="70" t="s">
        <v>700</v>
      </c>
      <c r="B36" s="198">
        <v>45008</v>
      </c>
      <c r="C36" s="70" t="s">
        <v>612</v>
      </c>
      <c r="D36" s="199" t="s">
        <v>701</v>
      </c>
      <c r="E36" s="70" t="s">
        <v>702</v>
      </c>
    </row>
    <row r="37" spans="1:5" ht="59.45" customHeight="1" x14ac:dyDescent="0.25">
      <c r="A37" s="70" t="s">
        <v>367</v>
      </c>
      <c r="B37" s="193">
        <v>45011</v>
      </c>
      <c r="C37" s="70" t="s">
        <v>368</v>
      </c>
      <c r="D37" s="196"/>
      <c r="E37" s="70" t="s">
        <v>370</v>
      </c>
    </row>
    <row r="38" spans="1:5" ht="64.150000000000006" customHeight="1" x14ac:dyDescent="0.25">
      <c r="A38" s="70" t="s">
        <v>398</v>
      </c>
      <c r="B38" s="205">
        <v>45031</v>
      </c>
      <c r="C38" s="70" t="s">
        <v>399</v>
      </c>
      <c r="D38" s="196"/>
      <c r="E38" s="70" t="s">
        <v>353</v>
      </c>
    </row>
    <row r="39" spans="1:5" ht="47.45" customHeight="1" x14ac:dyDescent="0.25">
      <c r="A39" s="70" t="s">
        <v>376</v>
      </c>
      <c r="B39" s="201" t="s">
        <v>377</v>
      </c>
      <c r="C39" s="202" t="s">
        <v>378</v>
      </c>
      <c r="D39" s="204"/>
      <c r="E39" s="202" t="s">
        <v>369</v>
      </c>
    </row>
    <row r="40" spans="1:5" ht="84.6" customHeight="1" x14ac:dyDescent="0.25">
      <c r="A40" s="70" t="s">
        <v>371</v>
      </c>
      <c r="B40" s="193" t="s">
        <v>372</v>
      </c>
      <c r="C40" s="70" t="s">
        <v>373</v>
      </c>
      <c r="D40" s="196"/>
      <c r="E40" s="200" t="s">
        <v>354</v>
      </c>
    </row>
    <row r="41" spans="1:5" ht="90" customHeight="1" x14ac:dyDescent="0.25">
      <c r="A41" s="70" t="s">
        <v>416</v>
      </c>
      <c r="B41" s="193" t="s">
        <v>417</v>
      </c>
      <c r="C41" s="70" t="s">
        <v>418</v>
      </c>
      <c r="D41" s="196"/>
      <c r="E41" s="70" t="s">
        <v>353</v>
      </c>
    </row>
    <row r="42" spans="1:5" ht="84" customHeight="1" x14ac:dyDescent="0.25">
      <c r="A42" s="70" t="s">
        <v>351</v>
      </c>
      <c r="B42" s="193">
        <v>45043</v>
      </c>
      <c r="C42" s="70" t="s">
        <v>352</v>
      </c>
      <c r="D42" s="196"/>
      <c r="E42" s="70" t="s">
        <v>354</v>
      </c>
    </row>
    <row r="43" spans="1:5" ht="84" customHeight="1" x14ac:dyDescent="0.25">
      <c r="A43" s="70" t="s">
        <v>620</v>
      </c>
      <c r="B43" s="193" t="s">
        <v>621</v>
      </c>
      <c r="C43" s="70" t="s">
        <v>622</v>
      </c>
      <c r="D43" s="196"/>
      <c r="E43" s="70" t="s">
        <v>353</v>
      </c>
    </row>
    <row r="44" spans="1:5" ht="102" customHeight="1" x14ac:dyDescent="0.25">
      <c r="A44" s="70" t="s">
        <v>375</v>
      </c>
      <c r="B44" s="193">
        <v>45055</v>
      </c>
      <c r="C44" s="70" t="s">
        <v>374</v>
      </c>
      <c r="D44" s="196"/>
      <c r="E44" s="70" t="s">
        <v>353</v>
      </c>
    </row>
    <row r="45" spans="1:5" ht="55.5" customHeight="1" x14ac:dyDescent="0.25">
      <c r="A45" s="70" t="s">
        <v>396</v>
      </c>
      <c r="B45" s="193">
        <v>45066</v>
      </c>
      <c r="C45" s="203" t="s">
        <v>397</v>
      </c>
      <c r="D45" s="204"/>
      <c r="E45" s="70" t="s">
        <v>360</v>
      </c>
    </row>
    <row r="46" spans="1:5" ht="52.5" customHeight="1" x14ac:dyDescent="0.25">
      <c r="A46" s="70" t="s">
        <v>385</v>
      </c>
      <c r="B46" s="193">
        <v>45066</v>
      </c>
      <c r="C46" s="203" t="s">
        <v>380</v>
      </c>
      <c r="D46" s="196"/>
      <c r="E46" s="70" t="s">
        <v>386</v>
      </c>
    </row>
    <row r="47" spans="1:5" ht="49.5" customHeight="1" x14ac:dyDescent="0.25">
      <c r="A47" s="70" t="s">
        <v>390</v>
      </c>
      <c r="B47" s="193">
        <v>45070</v>
      </c>
      <c r="C47" s="203" t="s">
        <v>391</v>
      </c>
      <c r="D47" s="196"/>
      <c r="E47" s="70" t="s">
        <v>354</v>
      </c>
    </row>
    <row r="48" spans="1:5" ht="78.75" customHeight="1" x14ac:dyDescent="0.25">
      <c r="A48" s="70" t="s">
        <v>382</v>
      </c>
      <c r="B48" s="193">
        <v>45103</v>
      </c>
      <c r="C48" s="203" t="s">
        <v>383</v>
      </c>
      <c r="D48" s="196" t="s">
        <v>481</v>
      </c>
      <c r="E48" s="70" t="s">
        <v>384</v>
      </c>
    </row>
    <row r="49" spans="1:5" ht="65.25" customHeight="1" x14ac:dyDescent="0.25">
      <c r="A49" s="70" t="s">
        <v>623</v>
      </c>
      <c r="B49" s="193">
        <v>45118</v>
      </c>
      <c r="C49" s="203" t="s">
        <v>624</v>
      </c>
      <c r="D49" s="196"/>
      <c r="E49" s="70" t="s">
        <v>586</v>
      </c>
    </row>
    <row r="50" spans="1:5" ht="77.25" customHeight="1" x14ac:dyDescent="0.25">
      <c r="A50" s="70" t="s">
        <v>625</v>
      </c>
      <c r="B50" s="193">
        <v>45183</v>
      </c>
      <c r="C50" s="203" t="s">
        <v>626</v>
      </c>
      <c r="D50" s="196"/>
      <c r="E50" s="70" t="s">
        <v>353</v>
      </c>
    </row>
    <row r="51" spans="1:5" ht="66.599999999999994" customHeight="1" x14ac:dyDescent="0.25">
      <c r="A51" s="70" t="s">
        <v>387</v>
      </c>
      <c r="B51" s="193" t="s">
        <v>388</v>
      </c>
      <c r="C51" s="203" t="s">
        <v>389</v>
      </c>
      <c r="D51" s="196" t="s">
        <v>482</v>
      </c>
      <c r="E51" s="70" t="s">
        <v>381</v>
      </c>
    </row>
    <row r="52" spans="1:5" ht="118.5" customHeight="1" x14ac:dyDescent="0.25">
      <c r="A52" s="70" t="s">
        <v>627</v>
      </c>
      <c r="B52" s="193">
        <v>45214</v>
      </c>
      <c r="C52" s="203" t="s">
        <v>628</v>
      </c>
      <c r="D52" s="196"/>
      <c r="E52" s="70" t="s">
        <v>353</v>
      </c>
    </row>
    <row r="53" spans="1:5" ht="81" customHeight="1" x14ac:dyDescent="0.25">
      <c r="A53" s="70" t="s">
        <v>379</v>
      </c>
      <c r="B53" s="193">
        <v>45214</v>
      </c>
      <c r="C53" s="203" t="s">
        <v>380</v>
      </c>
      <c r="D53" s="196" t="s">
        <v>480</v>
      </c>
      <c r="E53" s="70" t="s">
        <v>563</v>
      </c>
    </row>
    <row r="54" spans="1:5" ht="81" customHeight="1" x14ac:dyDescent="0.25">
      <c r="A54" s="70" t="s">
        <v>645</v>
      </c>
      <c r="B54" s="193" t="s">
        <v>637</v>
      </c>
      <c r="C54" s="203" t="s">
        <v>638</v>
      </c>
      <c r="D54" s="196"/>
      <c r="E54" s="70" t="s">
        <v>353</v>
      </c>
    </row>
    <row r="55" spans="1:5" ht="18.75" x14ac:dyDescent="0.25">
      <c r="A55" s="109" t="s">
        <v>217</v>
      </c>
      <c r="B55" s="120"/>
      <c r="C55" s="109"/>
      <c r="D55" s="109"/>
      <c r="E55" s="110"/>
    </row>
    <row r="56" spans="1:5" ht="93.75" x14ac:dyDescent="0.25">
      <c r="A56" s="257" t="s">
        <v>684</v>
      </c>
      <c r="B56" s="256" t="s">
        <v>686</v>
      </c>
      <c r="C56" s="50" t="s">
        <v>687</v>
      </c>
      <c r="D56" s="189" t="s">
        <v>685</v>
      </c>
      <c r="E56" s="50" t="s">
        <v>353</v>
      </c>
    </row>
    <row r="57" spans="1:5" ht="56.25" x14ac:dyDescent="0.25">
      <c r="A57" s="257" t="s">
        <v>697</v>
      </c>
      <c r="B57" s="256">
        <v>44997</v>
      </c>
      <c r="C57" s="50" t="s">
        <v>698</v>
      </c>
      <c r="D57" s="259" t="s">
        <v>696</v>
      </c>
      <c r="E57" s="50" t="s">
        <v>699</v>
      </c>
    </row>
    <row r="58" spans="1:5" ht="107.25" customHeight="1" x14ac:dyDescent="0.25">
      <c r="A58" s="207" t="s">
        <v>419</v>
      </c>
      <c r="B58" s="201">
        <v>45011</v>
      </c>
      <c r="C58" s="70" t="s">
        <v>420</v>
      </c>
      <c r="D58" s="204" t="s">
        <v>485</v>
      </c>
      <c r="E58" s="70" t="s">
        <v>564</v>
      </c>
    </row>
    <row r="59" spans="1:5" ht="56.25" x14ac:dyDescent="0.25">
      <c r="A59" s="206" t="s">
        <v>409</v>
      </c>
      <c r="B59" s="193" t="s">
        <v>410</v>
      </c>
      <c r="C59" s="70" t="s">
        <v>411</v>
      </c>
      <c r="D59" s="196"/>
      <c r="E59" s="70" t="s">
        <v>412</v>
      </c>
    </row>
    <row r="60" spans="1:5" ht="75" x14ac:dyDescent="0.25">
      <c r="A60" s="206" t="s">
        <v>413</v>
      </c>
      <c r="B60" s="193" t="s">
        <v>414</v>
      </c>
      <c r="C60" s="5" t="s">
        <v>415</v>
      </c>
      <c r="D60" s="196"/>
      <c r="E60" s="70" t="s">
        <v>353</v>
      </c>
    </row>
    <row r="61" spans="1:5" ht="17.25" customHeight="1" x14ac:dyDescent="0.25">
      <c r="A61" s="109" t="s">
        <v>214</v>
      </c>
      <c r="B61" s="120"/>
      <c r="C61" s="109"/>
      <c r="D61" s="109"/>
      <c r="E61" s="110"/>
    </row>
    <row r="62" spans="1:5" ht="76.5" customHeight="1" x14ac:dyDescent="0.25">
      <c r="A62" s="70" t="s">
        <v>426</v>
      </c>
      <c r="B62" s="193" t="s">
        <v>427</v>
      </c>
      <c r="C62" s="70" t="s">
        <v>428</v>
      </c>
      <c r="D62" s="196" t="s">
        <v>487</v>
      </c>
      <c r="E62" s="70" t="s">
        <v>565</v>
      </c>
    </row>
    <row r="63" spans="1:5" ht="63.75" customHeight="1" x14ac:dyDescent="0.25">
      <c r="A63" s="70" t="s">
        <v>429</v>
      </c>
      <c r="B63" s="193" t="s">
        <v>431</v>
      </c>
      <c r="C63" s="70" t="s">
        <v>435</v>
      </c>
      <c r="D63" s="196"/>
      <c r="E63" s="70" t="s">
        <v>430</v>
      </c>
    </row>
    <row r="64" spans="1:5" ht="90.75" customHeight="1" x14ac:dyDescent="0.25">
      <c r="A64" s="70" t="s">
        <v>464</v>
      </c>
      <c r="B64" s="193" t="s">
        <v>465</v>
      </c>
      <c r="C64" s="70" t="s">
        <v>466</v>
      </c>
      <c r="D64" s="196" t="s">
        <v>486</v>
      </c>
      <c r="E64" s="70" t="s">
        <v>566</v>
      </c>
    </row>
    <row r="65" spans="1:5" ht="112.5" customHeight="1" x14ac:dyDescent="0.25">
      <c r="A65" s="70" t="s">
        <v>432</v>
      </c>
      <c r="B65" s="193" t="s">
        <v>433</v>
      </c>
      <c r="C65" s="70" t="s">
        <v>434</v>
      </c>
      <c r="D65" s="196" t="s">
        <v>587</v>
      </c>
      <c r="E65" s="70" t="s">
        <v>588</v>
      </c>
    </row>
    <row r="66" spans="1:5" ht="112.5" customHeight="1" x14ac:dyDescent="0.25">
      <c r="A66" s="70" t="s">
        <v>422</v>
      </c>
      <c r="B66" s="193" t="s">
        <v>423</v>
      </c>
      <c r="C66" s="70" t="s">
        <v>424</v>
      </c>
      <c r="D66" s="196"/>
      <c r="E66" s="70" t="s">
        <v>425</v>
      </c>
    </row>
    <row r="67" spans="1:5" ht="73.5" customHeight="1" x14ac:dyDescent="0.25">
      <c r="A67" s="70" t="s">
        <v>616</v>
      </c>
      <c r="B67" s="193" t="s">
        <v>617</v>
      </c>
      <c r="C67" s="70" t="s">
        <v>618</v>
      </c>
      <c r="D67" s="196"/>
      <c r="E67" s="70" t="s">
        <v>619</v>
      </c>
    </row>
    <row r="68" spans="1:5" ht="18.75" hidden="1" customHeight="1" x14ac:dyDescent="0.25">
      <c r="A68" s="61"/>
      <c r="B68" s="50"/>
      <c r="C68" s="61"/>
      <c r="D68" s="61"/>
      <c r="E68" s="50"/>
    </row>
    <row r="69" spans="1:5" ht="18" hidden="1" customHeight="1" x14ac:dyDescent="0.25">
      <c r="A69" s="61"/>
      <c r="B69" s="50"/>
      <c r="C69" s="61"/>
      <c r="D69" s="61"/>
      <c r="E69" s="50"/>
    </row>
    <row r="70" spans="1:5" ht="19.5" hidden="1" customHeight="1" x14ac:dyDescent="0.25">
      <c r="A70" s="61"/>
      <c r="B70" s="50"/>
      <c r="C70" s="61"/>
      <c r="D70" s="61"/>
      <c r="E70" s="50"/>
    </row>
    <row r="71" spans="1:5" ht="16.5" hidden="1" customHeight="1" x14ac:dyDescent="0.25">
      <c r="A71" s="61"/>
      <c r="B71" s="50"/>
      <c r="C71" s="61"/>
      <c r="D71" s="61"/>
      <c r="E71" s="50"/>
    </row>
    <row r="72" spans="1:5" ht="19.5" hidden="1" customHeight="1" x14ac:dyDescent="0.25">
      <c r="A72" s="61"/>
      <c r="B72" s="50"/>
      <c r="C72" s="61"/>
      <c r="D72" s="61"/>
      <c r="E72" s="50"/>
    </row>
    <row r="73" spans="1:5" ht="18.75" hidden="1" customHeight="1" x14ac:dyDescent="0.25">
      <c r="A73" s="61"/>
      <c r="B73" s="50"/>
      <c r="C73" s="61"/>
      <c r="D73" s="61"/>
      <c r="E73" s="50"/>
    </row>
    <row r="74" spans="1:5" ht="41.25" hidden="1" customHeight="1" x14ac:dyDescent="0.25">
      <c r="A74" s="61"/>
      <c r="B74" s="50"/>
      <c r="C74" s="61"/>
      <c r="D74" s="61"/>
      <c r="E74" s="50"/>
    </row>
    <row r="75" spans="1:5" ht="49.9" customHeight="1" x14ac:dyDescent="0.25">
      <c r="A75" s="109" t="s">
        <v>219</v>
      </c>
      <c r="B75" s="120"/>
      <c r="C75" s="109"/>
      <c r="D75" s="109"/>
      <c r="E75" s="110"/>
    </row>
    <row r="76" spans="1:5" ht="66.75" customHeight="1" x14ac:dyDescent="0.25">
      <c r="A76" s="215" t="s">
        <v>606</v>
      </c>
      <c r="B76" s="247">
        <v>44927</v>
      </c>
      <c r="C76" s="214" t="s">
        <v>607</v>
      </c>
      <c r="D76" s="214" t="s">
        <v>608</v>
      </c>
      <c r="E76" s="215" t="s">
        <v>353</v>
      </c>
    </row>
    <row r="77" spans="1:5" ht="112.5" x14ac:dyDescent="0.25">
      <c r="A77" s="215" t="s">
        <v>690</v>
      </c>
      <c r="B77" s="247">
        <v>44938</v>
      </c>
      <c r="C77" s="214" t="s">
        <v>691</v>
      </c>
      <c r="D77" s="214" t="s">
        <v>688</v>
      </c>
      <c r="E77" s="215" t="s">
        <v>689</v>
      </c>
    </row>
    <row r="78" spans="1:5" ht="48.75" customHeight="1" x14ac:dyDescent="0.25">
      <c r="A78" s="70" t="s">
        <v>439</v>
      </c>
      <c r="B78" s="193">
        <v>44968</v>
      </c>
      <c r="C78" s="70" t="s">
        <v>440</v>
      </c>
      <c r="D78" s="196"/>
      <c r="E78" s="70" t="s">
        <v>353</v>
      </c>
    </row>
    <row r="79" spans="1:5" ht="93.75" x14ac:dyDescent="0.25">
      <c r="A79" s="70" t="s">
        <v>681</v>
      </c>
      <c r="B79" s="193" t="s">
        <v>682</v>
      </c>
      <c r="C79" s="70" t="s">
        <v>683</v>
      </c>
      <c r="D79" s="209" t="s">
        <v>679</v>
      </c>
      <c r="E79" s="5" t="s">
        <v>680</v>
      </c>
    </row>
    <row r="80" spans="1:5" ht="131.25" x14ac:dyDescent="0.25">
      <c r="A80" s="70" t="s">
        <v>692</v>
      </c>
      <c r="B80" s="193">
        <v>44995</v>
      </c>
      <c r="C80" s="70" t="s">
        <v>693</v>
      </c>
      <c r="D80" s="258" t="s">
        <v>694</v>
      </c>
      <c r="E80" s="5" t="s">
        <v>695</v>
      </c>
    </row>
    <row r="81" spans="1:5" ht="92.25" customHeight="1" x14ac:dyDescent="0.25">
      <c r="A81" s="70" t="s">
        <v>579</v>
      </c>
      <c r="B81" s="193" t="s">
        <v>580</v>
      </c>
      <c r="C81" s="70" t="s">
        <v>445</v>
      </c>
      <c r="D81" s="209" t="s">
        <v>581</v>
      </c>
      <c r="E81" s="5" t="s">
        <v>582</v>
      </c>
    </row>
    <row r="82" spans="1:5" ht="92.25" customHeight="1" x14ac:dyDescent="0.25">
      <c r="A82" s="70" t="s">
        <v>591</v>
      </c>
      <c r="B82" s="193" t="s">
        <v>590</v>
      </c>
      <c r="C82" s="70" t="s">
        <v>445</v>
      </c>
      <c r="D82" s="209" t="s">
        <v>592</v>
      </c>
      <c r="E82" s="5" t="s">
        <v>593</v>
      </c>
    </row>
    <row r="83" spans="1:5" ht="78" customHeight="1" x14ac:dyDescent="0.25">
      <c r="A83" s="70" t="s">
        <v>443</v>
      </c>
      <c r="B83" s="193" t="s">
        <v>444</v>
      </c>
      <c r="C83" s="70" t="s">
        <v>445</v>
      </c>
      <c r="D83" s="208"/>
      <c r="E83" s="5" t="s">
        <v>446</v>
      </c>
    </row>
    <row r="84" spans="1:5" ht="73.5" customHeight="1" x14ac:dyDescent="0.25">
      <c r="A84" s="70" t="s">
        <v>467</v>
      </c>
      <c r="B84" s="193" t="s">
        <v>468</v>
      </c>
      <c r="C84" s="70" t="s">
        <v>460</v>
      </c>
      <c r="D84" s="196"/>
      <c r="E84" s="70" t="s">
        <v>586</v>
      </c>
    </row>
    <row r="85" spans="1:5" ht="52.9" customHeight="1" x14ac:dyDescent="0.25">
      <c r="A85" s="70" t="s">
        <v>450</v>
      </c>
      <c r="B85" s="193">
        <v>45039</v>
      </c>
      <c r="C85" s="70" t="s">
        <v>391</v>
      </c>
      <c r="D85" s="196"/>
      <c r="E85" s="70" t="s">
        <v>421</v>
      </c>
    </row>
    <row r="86" spans="1:5" ht="47.25" customHeight="1" x14ac:dyDescent="0.25">
      <c r="A86" s="70" t="s">
        <v>451</v>
      </c>
      <c r="B86" s="193" t="s">
        <v>452</v>
      </c>
      <c r="C86" s="70" t="s">
        <v>453</v>
      </c>
      <c r="D86" s="196"/>
      <c r="E86" s="5" t="s">
        <v>454</v>
      </c>
    </row>
    <row r="87" spans="1:5" ht="60.75" customHeight="1" x14ac:dyDescent="0.25">
      <c r="A87" s="70" t="s">
        <v>455</v>
      </c>
      <c r="B87" s="193" t="s">
        <v>574</v>
      </c>
      <c r="C87" s="70" t="s">
        <v>456</v>
      </c>
      <c r="D87" s="196"/>
      <c r="E87" s="70" t="s">
        <v>457</v>
      </c>
    </row>
    <row r="88" spans="1:5" ht="63" customHeight="1" x14ac:dyDescent="0.25">
      <c r="A88" s="70" t="s">
        <v>573</v>
      </c>
      <c r="B88" s="193" t="s">
        <v>575</v>
      </c>
      <c r="C88" s="70" t="s">
        <v>577</v>
      </c>
      <c r="D88" s="258" t="s">
        <v>578</v>
      </c>
      <c r="E88" s="5" t="s">
        <v>576</v>
      </c>
    </row>
    <row r="89" spans="1:5" ht="72.75" customHeight="1" x14ac:dyDescent="0.25">
      <c r="A89" s="70" t="s">
        <v>472</v>
      </c>
      <c r="B89" s="193" t="s">
        <v>473</v>
      </c>
      <c r="C89" s="70" t="s">
        <v>567</v>
      </c>
      <c r="D89" s="209"/>
      <c r="E89" s="5" t="s">
        <v>369</v>
      </c>
    </row>
    <row r="90" spans="1:5" ht="83.25" customHeight="1" x14ac:dyDescent="0.25">
      <c r="A90" s="70" t="s">
        <v>584</v>
      </c>
      <c r="B90" s="193" t="s">
        <v>583</v>
      </c>
      <c r="C90" s="70" t="s">
        <v>391</v>
      </c>
      <c r="D90" s="209" t="s">
        <v>585</v>
      </c>
      <c r="E90" s="5" t="s">
        <v>586</v>
      </c>
    </row>
    <row r="91" spans="1:5" ht="121.5" customHeight="1" x14ac:dyDescent="0.25">
      <c r="A91" s="70" t="s">
        <v>447</v>
      </c>
      <c r="B91" s="193" t="s">
        <v>448</v>
      </c>
      <c r="C91" s="70" t="s">
        <v>449</v>
      </c>
      <c r="D91" s="208" t="s">
        <v>568</v>
      </c>
      <c r="E91" s="5" t="s">
        <v>569</v>
      </c>
    </row>
    <row r="92" spans="1:5" ht="45" customHeight="1" x14ac:dyDescent="0.25">
      <c r="A92" s="70" t="s">
        <v>458</v>
      </c>
      <c r="B92" s="193" t="s">
        <v>459</v>
      </c>
      <c r="C92" s="70" t="s">
        <v>460</v>
      </c>
      <c r="D92" s="196"/>
      <c r="E92" s="70" t="s">
        <v>354</v>
      </c>
    </row>
    <row r="93" spans="1:5" ht="56.25" x14ac:dyDescent="0.25">
      <c r="A93" s="70" t="s">
        <v>461</v>
      </c>
      <c r="B93" s="193">
        <v>45067</v>
      </c>
      <c r="C93" s="70" t="s">
        <v>462</v>
      </c>
      <c r="D93" s="196"/>
      <c r="E93" s="70" t="s">
        <v>463</v>
      </c>
    </row>
    <row r="94" spans="1:5" ht="56.25" x14ac:dyDescent="0.25">
      <c r="A94" s="70" t="s">
        <v>703</v>
      </c>
      <c r="B94" s="193">
        <v>45091</v>
      </c>
      <c r="C94" s="70" t="s">
        <v>698</v>
      </c>
      <c r="D94" s="197" t="s">
        <v>705</v>
      </c>
      <c r="E94" s="70" t="s">
        <v>704</v>
      </c>
    </row>
    <row r="95" spans="1:5" ht="56.25" x14ac:dyDescent="0.25">
      <c r="A95" s="70" t="s">
        <v>707</v>
      </c>
      <c r="B95" s="193">
        <v>45124</v>
      </c>
      <c r="C95" s="70" t="s">
        <v>708</v>
      </c>
      <c r="D95" s="197" t="s">
        <v>709</v>
      </c>
      <c r="E95" s="70" t="s">
        <v>710</v>
      </c>
    </row>
    <row r="96" spans="1:5" ht="168.75" x14ac:dyDescent="0.25">
      <c r="A96" s="70" t="s">
        <v>711</v>
      </c>
      <c r="B96" s="193">
        <v>45136</v>
      </c>
      <c r="C96" s="70" t="s">
        <v>698</v>
      </c>
      <c r="D96" s="197" t="s">
        <v>712</v>
      </c>
      <c r="E96" s="70" t="s">
        <v>713</v>
      </c>
    </row>
    <row r="97" spans="1:5" ht="75" x14ac:dyDescent="0.25">
      <c r="A97" s="70" t="s">
        <v>714</v>
      </c>
      <c r="B97" s="193">
        <v>45170</v>
      </c>
      <c r="C97" s="70" t="s">
        <v>698</v>
      </c>
      <c r="D97" s="197" t="s">
        <v>715</v>
      </c>
      <c r="E97" s="70" t="s">
        <v>716</v>
      </c>
    </row>
    <row r="98" spans="1:5" ht="75" x14ac:dyDescent="0.25">
      <c r="A98" s="70" t="s">
        <v>672</v>
      </c>
      <c r="B98" s="193" t="s">
        <v>673</v>
      </c>
      <c r="C98" s="70" t="s">
        <v>674</v>
      </c>
      <c r="D98" s="196"/>
      <c r="E98" s="70" t="s">
        <v>706</v>
      </c>
    </row>
    <row r="99" spans="1:5" ht="75" x14ac:dyDescent="0.25">
      <c r="A99" s="70" t="s">
        <v>675</v>
      </c>
      <c r="B99" s="193" t="s">
        <v>676</v>
      </c>
      <c r="C99" s="70" t="s">
        <v>677</v>
      </c>
      <c r="D99" s="197" t="s">
        <v>678</v>
      </c>
      <c r="E99" s="70" t="s">
        <v>353</v>
      </c>
    </row>
    <row r="100" spans="1:5" ht="56.25" x14ac:dyDescent="0.25">
      <c r="A100" s="70" t="s">
        <v>724</v>
      </c>
      <c r="B100" s="193">
        <v>45234</v>
      </c>
      <c r="C100" s="70" t="s">
        <v>698</v>
      </c>
      <c r="D100" s="197" t="s">
        <v>723</v>
      </c>
      <c r="E100" s="70" t="s">
        <v>722</v>
      </c>
    </row>
    <row r="101" spans="1:5" ht="60.75" customHeight="1" x14ac:dyDescent="0.25">
      <c r="A101" s="70" t="s">
        <v>633</v>
      </c>
      <c r="B101" s="193" t="s">
        <v>634</v>
      </c>
      <c r="C101" s="70" t="s">
        <v>635</v>
      </c>
      <c r="D101" s="196"/>
      <c r="E101" s="70" t="s">
        <v>636</v>
      </c>
    </row>
    <row r="102" spans="1:5" ht="18.75" x14ac:dyDescent="0.25">
      <c r="A102" s="109" t="s">
        <v>215</v>
      </c>
      <c r="B102" s="120"/>
      <c r="C102" s="109"/>
      <c r="D102" s="109"/>
      <c r="E102" s="110"/>
    </row>
    <row r="103" spans="1:5" ht="112.5" x14ac:dyDescent="0.25">
      <c r="A103" s="70" t="s">
        <v>469</v>
      </c>
      <c r="B103" s="193" t="s">
        <v>470</v>
      </c>
      <c r="C103" s="70" t="s">
        <v>453</v>
      </c>
      <c r="D103" s="196"/>
      <c r="E103" s="70" t="s">
        <v>471</v>
      </c>
    </row>
    <row r="104" spans="1:5" ht="75" x14ac:dyDescent="0.25">
      <c r="A104" s="70" t="s">
        <v>474</v>
      </c>
      <c r="B104" s="193">
        <v>45069</v>
      </c>
      <c r="C104" s="70" t="s">
        <v>391</v>
      </c>
      <c r="D104" s="196" t="s">
        <v>572</v>
      </c>
      <c r="E104" s="70" t="s">
        <v>475</v>
      </c>
    </row>
    <row r="105" spans="1:5" ht="75" x14ac:dyDescent="0.25">
      <c r="A105" s="70" t="s">
        <v>476</v>
      </c>
      <c r="B105" s="193">
        <v>45069</v>
      </c>
      <c r="C105" s="70" t="s">
        <v>391</v>
      </c>
      <c r="D105" s="196" t="s">
        <v>570</v>
      </c>
      <c r="E105" s="70" t="s">
        <v>571</v>
      </c>
    </row>
    <row r="106" spans="1:5" ht="112.5" x14ac:dyDescent="0.25">
      <c r="A106" s="5" t="s">
        <v>477</v>
      </c>
      <c r="B106" s="210" t="s">
        <v>478</v>
      </c>
      <c r="C106" s="5" t="s">
        <v>479</v>
      </c>
      <c r="D106" s="211"/>
      <c r="E106" s="210" t="s">
        <v>353</v>
      </c>
    </row>
    <row r="107" spans="1:5" ht="75" x14ac:dyDescent="0.25">
      <c r="A107" s="5" t="s">
        <v>629</v>
      </c>
      <c r="B107" s="210" t="s">
        <v>631</v>
      </c>
      <c r="C107" s="5" t="s">
        <v>632</v>
      </c>
      <c r="D107" s="211"/>
      <c r="E107" s="210" t="s">
        <v>630</v>
      </c>
    </row>
    <row r="108" spans="1:5" ht="126" customHeight="1" x14ac:dyDescent="0.25">
      <c r="A108" s="5" t="s">
        <v>639</v>
      </c>
      <c r="B108" s="210" t="s">
        <v>640</v>
      </c>
      <c r="C108" s="5" t="s">
        <v>641</v>
      </c>
      <c r="D108" s="250" t="s">
        <v>642</v>
      </c>
      <c r="E108" s="210" t="s">
        <v>643</v>
      </c>
    </row>
  </sheetData>
  <sheetProtection sort="0" autoFilter="0" pivotTables="0"/>
  <mergeCells count="1">
    <mergeCell ref="A1:E1"/>
  </mergeCells>
  <hyperlinks>
    <hyperlink ref="D53" r:id="rId1" xr:uid="{74C2E505-76B6-43BA-9833-C24E74BDD71B}"/>
    <hyperlink ref="D48" r:id="rId2" xr:uid="{9E079D5B-DEC9-4079-AFBF-D68A9DDCC389}"/>
    <hyperlink ref="D51" r:id="rId3" xr:uid="{7A81F9C1-E935-4AFC-8705-473B68DCFBBF}"/>
    <hyperlink ref="D31" r:id="rId4" xr:uid="{EEFE8542-64B5-4699-9B11-450E950874C0}"/>
    <hyperlink ref="D33" r:id="rId5" xr:uid="{FD3833C2-7E8C-46FF-B378-FA5806B533DA}"/>
    <hyperlink ref="D58" r:id="rId6" xr:uid="{F61FB8F0-3BC1-44B6-BCED-33C696D8965D}"/>
    <hyperlink ref="D64" r:id="rId7" xr:uid="{498BCE28-719A-49A9-B794-71C014010DD3}"/>
    <hyperlink ref="D62" r:id="rId8" xr:uid="{820D4ADD-CE61-49E3-881A-320B7B35A237}"/>
    <hyperlink ref="D20" r:id="rId9" xr:uid="{9ACC1D63-46AA-44EA-AC18-CA30D03A7F22}"/>
    <hyperlink ref="D99" r:id="rId10" xr:uid="{2A4F7B79-23C0-4C4F-A299-ECAD1D2F1B2C}"/>
    <hyperlink ref="D80" r:id="rId11" xr:uid="{B296897D-EACC-40B3-B17F-3D974EE1E9C4}"/>
    <hyperlink ref="D57" r:id="rId12" xr:uid="{866AF1C0-A07E-4E04-93DB-9D3A1A46A068}"/>
    <hyperlink ref="D94" r:id="rId13" xr:uid="{283466D6-FB6D-45E2-B4CC-30E44EE4DC9C}"/>
    <hyperlink ref="D95" r:id="rId14" xr:uid="{509AD601-D79A-4B6D-A18C-164AC2ECB0E4}"/>
    <hyperlink ref="D100" r:id="rId15" xr:uid="{66668282-2B69-430F-B9E1-A14E0648C4CA}"/>
    <hyperlink ref="D88" r:id="rId16" xr:uid="{3C49E5D0-8179-4059-AD45-FBF5DA152ACA}"/>
  </hyperlinks>
  <pageMargins left="0.7" right="0.7" top="0.75" bottom="0.75" header="0.3" footer="0.3"/>
  <pageSetup paperSize="9" orientation="landscape" r:id="rId1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0"/>
  <sheetViews>
    <sheetView view="pageBreakPreview" topLeftCell="A7" zoomScale="50" zoomScaleSheetLayoutView="50" workbookViewId="0">
      <selection activeCell="L9" sqref="L9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335" t="s">
        <v>152</v>
      </c>
      <c r="B1" s="335"/>
      <c r="C1" s="335"/>
      <c r="D1" s="145"/>
      <c r="E1" s="145"/>
      <c r="F1" s="145"/>
    </row>
    <row r="2" spans="1:6" ht="18.75" x14ac:dyDescent="0.25">
      <c r="A2" s="280" t="s">
        <v>153</v>
      </c>
      <c r="B2" s="280"/>
      <c r="C2" s="280"/>
      <c r="D2" s="141"/>
      <c r="E2" s="141"/>
      <c r="F2" s="141"/>
    </row>
    <row r="3" spans="1:6" ht="75.75" customHeight="1" x14ac:dyDescent="0.25">
      <c r="A3" s="23" t="s">
        <v>154</v>
      </c>
      <c r="B3" s="45" t="s">
        <v>222</v>
      </c>
      <c r="C3" s="126" t="s">
        <v>254</v>
      </c>
      <c r="D3" s="322" t="s">
        <v>253</v>
      </c>
      <c r="E3" s="323"/>
      <c r="F3" s="23" t="s">
        <v>255</v>
      </c>
    </row>
    <row r="4" spans="1:6" ht="22.5" customHeight="1" x14ac:dyDescent="0.25">
      <c r="A4" s="23"/>
      <c r="B4" s="45"/>
      <c r="C4" s="126"/>
      <c r="D4" s="23" t="s">
        <v>251</v>
      </c>
      <c r="E4" s="23" t="s">
        <v>252</v>
      </c>
      <c r="F4" s="23"/>
    </row>
    <row r="5" spans="1:6" ht="18.75" x14ac:dyDescent="0.3">
      <c r="A5" s="62" t="s">
        <v>155</v>
      </c>
      <c r="B5" s="65"/>
      <c r="C5" s="121"/>
      <c r="D5" s="66"/>
      <c r="E5" s="66"/>
      <c r="F5" s="66"/>
    </row>
    <row r="6" spans="1:6" ht="18.75" x14ac:dyDescent="0.25">
      <c r="A6" s="60" t="s">
        <v>156</v>
      </c>
      <c r="B6" s="50" t="s">
        <v>488</v>
      </c>
      <c r="C6" s="99"/>
      <c r="D6" s="102"/>
      <c r="E6" s="102"/>
      <c r="F6" s="102"/>
    </row>
    <row r="7" spans="1:6" ht="37.5" x14ac:dyDescent="0.25">
      <c r="A7" s="26" t="s">
        <v>157</v>
      </c>
      <c r="B7" s="254" t="s">
        <v>489</v>
      </c>
      <c r="C7" s="88"/>
      <c r="D7" s="50"/>
      <c r="E7" s="50"/>
      <c r="F7" s="50"/>
    </row>
    <row r="8" spans="1:6" ht="18.75" x14ac:dyDescent="0.25">
      <c r="A8" s="26" t="s">
        <v>249</v>
      </c>
      <c r="B8" s="254" t="s">
        <v>490</v>
      </c>
      <c r="C8" s="88"/>
      <c r="D8" s="50"/>
      <c r="E8" s="50"/>
      <c r="F8" s="50"/>
    </row>
    <row r="9" spans="1:6" ht="192" customHeight="1" x14ac:dyDescent="0.25">
      <c r="A9" s="26" t="s">
        <v>250</v>
      </c>
      <c r="B9" s="253" t="s">
        <v>491</v>
      </c>
      <c r="C9" s="148">
        <v>74455</v>
      </c>
      <c r="D9" s="50">
        <v>1925</v>
      </c>
      <c r="E9" s="149">
        <v>854695</v>
      </c>
      <c r="F9" s="149">
        <v>25978</v>
      </c>
    </row>
    <row r="10" spans="1:6" ht="18.75" x14ac:dyDescent="0.25">
      <c r="A10" s="60" t="s">
        <v>281</v>
      </c>
      <c r="B10" s="50" t="s">
        <v>488</v>
      </c>
      <c r="C10" s="88"/>
      <c r="D10" s="50"/>
      <c r="E10" s="50"/>
      <c r="F10" s="50"/>
    </row>
    <row r="11" spans="1:6" ht="18.75" x14ac:dyDescent="0.25">
      <c r="A11" s="63" t="s">
        <v>280</v>
      </c>
      <c r="B11" s="50" t="s">
        <v>488</v>
      </c>
      <c r="C11" s="88"/>
      <c r="D11" s="50"/>
      <c r="E11" s="50"/>
      <c r="F11" s="50"/>
    </row>
    <row r="12" spans="1:6" ht="150" x14ac:dyDescent="0.25">
      <c r="A12" s="67" t="s">
        <v>657</v>
      </c>
      <c r="B12" s="61" t="s">
        <v>658</v>
      </c>
      <c r="C12" s="88">
        <v>5414</v>
      </c>
      <c r="D12" s="50">
        <v>2328</v>
      </c>
      <c r="E12" s="50">
        <v>64968</v>
      </c>
      <c r="F12" s="50">
        <v>1624</v>
      </c>
    </row>
    <row r="13" spans="1:6" ht="18.75" customHeight="1" x14ac:dyDescent="0.3">
      <c r="A13" s="42" t="s">
        <v>159</v>
      </c>
      <c r="B13" s="64" t="s">
        <v>163</v>
      </c>
      <c r="C13" s="122" t="s">
        <v>162</v>
      </c>
      <c r="D13" s="64"/>
      <c r="E13" s="64"/>
      <c r="F13" s="64"/>
    </row>
    <row r="14" spans="1:6" ht="18.75" x14ac:dyDescent="0.25">
      <c r="A14" s="26" t="s">
        <v>160</v>
      </c>
      <c r="B14" s="50" t="s">
        <v>488</v>
      </c>
      <c r="C14" s="88"/>
      <c r="D14" s="50"/>
      <c r="E14" s="50"/>
      <c r="F14" s="50"/>
    </row>
    <row r="15" spans="1:6" ht="18.75" x14ac:dyDescent="0.25">
      <c r="A15" s="26" t="s">
        <v>161</v>
      </c>
      <c r="B15" s="50" t="s">
        <v>488</v>
      </c>
      <c r="C15" s="88"/>
      <c r="D15" s="50"/>
      <c r="E15" s="50"/>
      <c r="F15" s="50"/>
    </row>
    <row r="16" spans="1:6" ht="18.75" x14ac:dyDescent="0.3">
      <c r="A16" s="1"/>
      <c r="B16" s="1"/>
      <c r="C16" s="1"/>
      <c r="D16" s="1"/>
      <c r="E16" s="1"/>
      <c r="F16" s="1"/>
    </row>
    <row r="18" spans="1:6" ht="37.5" customHeight="1" x14ac:dyDescent="0.25"/>
    <row r="19" spans="1:6" ht="75" customHeight="1" x14ac:dyDescent="0.25"/>
    <row r="20" spans="1:6" ht="38.25" customHeight="1" x14ac:dyDescent="0.25"/>
    <row r="29" spans="1:6" ht="18.75" x14ac:dyDescent="0.3">
      <c r="A29" s="1"/>
      <c r="B29" s="1"/>
      <c r="C29" s="1"/>
      <c r="D29" s="1"/>
      <c r="E29" s="1"/>
      <c r="F29" s="1"/>
    </row>
    <row r="30" spans="1:6" ht="18.75" x14ac:dyDescent="0.3">
      <c r="A30" s="1"/>
      <c r="B30" s="1"/>
      <c r="C30" s="1"/>
      <c r="D30" s="1"/>
      <c r="E30" s="1"/>
      <c r="F30" s="1"/>
    </row>
  </sheetData>
  <mergeCells count="3">
    <mergeCell ref="A1:C1"/>
    <mergeCell ref="A2:C2"/>
    <mergeCell ref="D3:E3"/>
  </mergeCells>
  <hyperlinks>
    <hyperlink ref="B7" r:id="rId1" xr:uid="{914FD113-461C-496F-A0CB-FFA9CDB6FE81}"/>
    <hyperlink ref="B8" r:id="rId2" xr:uid="{573AB5FE-EFB2-4D03-B358-F1ED0B173D2A}"/>
    <hyperlink ref="B9" r:id="rId3" display="https://vk.com/sodrughestvo54" xr:uid="{6E9665FF-2E4F-43AD-9F29-2EA6F78B81D7}"/>
  </hyperlinks>
  <pageMargins left="0.7" right="0.7" top="0.75" bottom="0.75" header="0.3" footer="0.3"/>
  <pageSetup paperSize="9" orientation="landscape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327"/>
  <sheetViews>
    <sheetView view="pageBreakPreview" zoomScaleSheetLayoutView="100" workbookViewId="0">
      <selection activeCell="B4" sqref="B4"/>
    </sheetView>
  </sheetViews>
  <sheetFormatPr defaultRowHeight="15" x14ac:dyDescent="0.25"/>
  <cols>
    <col min="1" max="1" width="68.7109375" customWidth="1"/>
    <col min="2" max="2" width="34.7109375" style="3" customWidth="1"/>
  </cols>
  <sheetData>
    <row r="1" spans="1:2" ht="18.75" x14ac:dyDescent="0.25">
      <c r="A1" s="280" t="s">
        <v>164</v>
      </c>
      <c r="B1" s="280"/>
    </row>
    <row r="2" spans="1:2" ht="18.75" x14ac:dyDescent="0.25">
      <c r="A2" s="23" t="s">
        <v>165</v>
      </c>
      <c r="B2" s="23" t="s">
        <v>172</v>
      </c>
    </row>
    <row r="3" spans="1:2" ht="73.5" customHeight="1" x14ac:dyDescent="0.25">
      <c r="A3" s="124" t="s">
        <v>166</v>
      </c>
      <c r="B3" s="127">
        <v>59</v>
      </c>
    </row>
    <row r="4" spans="1:2" ht="101.25" customHeight="1" x14ac:dyDescent="0.25">
      <c r="A4" s="124" t="s">
        <v>167</v>
      </c>
      <c r="B4" s="127">
        <v>190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7"/>
  <sheetViews>
    <sheetView view="pageBreakPreview" zoomScaleSheetLayoutView="100" workbookViewId="0">
      <selection activeCell="F3" sqref="F3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25" t="s">
        <v>168</v>
      </c>
      <c r="B1" s="125"/>
      <c r="C1" s="125"/>
      <c r="D1" s="125"/>
    </row>
    <row r="2" spans="1:4" ht="37.5" customHeight="1" x14ac:dyDescent="0.25">
      <c r="A2" s="23" t="s">
        <v>56</v>
      </c>
      <c r="B2" s="23" t="s">
        <v>169</v>
      </c>
      <c r="C2" s="23" t="s">
        <v>170</v>
      </c>
      <c r="D2" s="23" t="s">
        <v>171</v>
      </c>
    </row>
    <row r="3" spans="1:4" ht="44.25" customHeight="1" x14ac:dyDescent="0.25">
      <c r="A3" s="57">
        <v>1</v>
      </c>
      <c r="B3" s="26" t="s">
        <v>173</v>
      </c>
      <c r="C3" s="68" t="s">
        <v>663</v>
      </c>
      <c r="D3" s="17">
        <v>20</v>
      </c>
    </row>
    <row r="4" spans="1:4" ht="93.75" x14ac:dyDescent="0.25">
      <c r="A4" s="57">
        <v>2</v>
      </c>
      <c r="B4" s="26" t="s">
        <v>174</v>
      </c>
      <c r="C4" s="68" t="s">
        <v>659</v>
      </c>
      <c r="D4" s="17">
        <v>9</v>
      </c>
    </row>
    <row r="5" spans="1:4" ht="49.5" customHeight="1" x14ac:dyDescent="0.25">
      <c r="A5" s="57">
        <v>3</v>
      </c>
      <c r="B5" s="26" t="s">
        <v>175</v>
      </c>
      <c r="C5" s="68"/>
      <c r="D5" s="17"/>
    </row>
    <row r="6" spans="1:4" ht="48.75" customHeight="1" x14ac:dyDescent="0.25">
      <c r="A6" s="57">
        <v>4</v>
      </c>
      <c r="B6" s="61" t="s">
        <v>158</v>
      </c>
      <c r="C6" s="68" t="s">
        <v>662</v>
      </c>
      <c r="D6" s="17">
        <v>8</v>
      </c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8"/>
  <sheetViews>
    <sheetView view="pageBreakPreview" topLeftCell="A5" zoomScale="50" zoomScaleSheetLayoutView="50" workbookViewId="0">
      <selection activeCell="H11" sqref="H11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335" t="s">
        <v>142</v>
      </c>
      <c r="B1" s="335"/>
      <c r="C1" s="335"/>
      <c r="D1" s="335"/>
      <c r="E1" s="335"/>
    </row>
    <row r="2" spans="1:5" ht="39" customHeight="1" x14ac:dyDescent="0.25">
      <c r="A2" s="23" t="s">
        <v>56</v>
      </c>
      <c r="B2" s="23" t="s">
        <v>143</v>
      </c>
      <c r="C2" s="23" t="s">
        <v>144</v>
      </c>
      <c r="D2" s="23" t="s">
        <v>145</v>
      </c>
      <c r="E2" s="23" t="s">
        <v>146</v>
      </c>
    </row>
    <row r="3" spans="1:5" ht="18.75" x14ac:dyDescent="0.25">
      <c r="A3" s="60">
        <v>1</v>
      </c>
      <c r="B3" s="60" t="s">
        <v>147</v>
      </c>
      <c r="C3" s="19">
        <v>0</v>
      </c>
      <c r="D3" s="19">
        <v>0</v>
      </c>
      <c r="E3" s="61"/>
    </row>
    <row r="4" spans="1:5" ht="18.75" x14ac:dyDescent="0.25">
      <c r="A4" s="26">
        <v>2</v>
      </c>
      <c r="B4" s="60" t="s">
        <v>148</v>
      </c>
      <c r="C4" s="19">
        <v>0</v>
      </c>
      <c r="D4" s="19">
        <v>0</v>
      </c>
      <c r="E4" s="61"/>
    </row>
    <row r="5" spans="1:5" ht="206.25" x14ac:dyDescent="0.25">
      <c r="A5" s="60">
        <v>3</v>
      </c>
      <c r="B5" s="60" t="s">
        <v>149</v>
      </c>
      <c r="C5" s="19">
        <v>45</v>
      </c>
      <c r="D5" s="19">
        <v>26</v>
      </c>
      <c r="E5" s="61" t="s">
        <v>603</v>
      </c>
    </row>
    <row r="6" spans="1:5" ht="409.5" x14ac:dyDescent="0.25">
      <c r="A6" s="336">
        <v>4</v>
      </c>
      <c r="B6" s="336" t="s">
        <v>150</v>
      </c>
      <c r="C6" s="150">
        <v>825</v>
      </c>
      <c r="D6" s="19">
        <v>31</v>
      </c>
      <c r="E6" s="61" t="s">
        <v>725</v>
      </c>
    </row>
    <row r="7" spans="1:5" ht="2.25" hidden="1" customHeight="1" x14ac:dyDescent="0.25">
      <c r="A7" s="337"/>
      <c r="B7" s="337"/>
      <c r="C7" s="150">
        <v>0</v>
      </c>
      <c r="D7" s="19">
        <v>0</v>
      </c>
      <c r="E7" s="61"/>
    </row>
    <row r="8" spans="1:5" ht="262.5" x14ac:dyDescent="0.25">
      <c r="A8" s="26">
        <v>5</v>
      </c>
      <c r="B8" s="60" t="s">
        <v>151</v>
      </c>
      <c r="C8" s="150">
        <v>240</v>
      </c>
      <c r="D8" s="19">
        <v>2</v>
      </c>
      <c r="E8" s="61" t="s">
        <v>604</v>
      </c>
    </row>
  </sheetData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59"/>
  <sheetViews>
    <sheetView view="pageBreakPreview" zoomScale="50" zoomScaleNormal="80" zoomScaleSheetLayoutView="50" workbookViewId="0">
      <selection activeCell="J16" sqref="J16"/>
    </sheetView>
  </sheetViews>
  <sheetFormatPr defaultColWidth="9.140625" defaultRowHeight="15" x14ac:dyDescent="0.25"/>
  <cols>
    <col min="1" max="1" width="11.42578125" style="33" customWidth="1"/>
    <col min="2" max="2" width="12.5703125" style="33" customWidth="1"/>
    <col min="3" max="3" width="21.28515625" style="33" customWidth="1"/>
    <col min="4" max="4" width="13.140625" style="33" customWidth="1"/>
    <col min="5" max="5" width="24" style="33" customWidth="1"/>
    <col min="6" max="6" width="21.5703125" style="33" customWidth="1"/>
    <col min="7" max="7" width="11.28515625" style="33" customWidth="1"/>
    <col min="8" max="8" width="12.5703125" style="33" customWidth="1"/>
    <col min="9" max="9" width="11.5703125" style="33" customWidth="1"/>
    <col min="10" max="10" width="11.28515625" style="33" bestFit="1" customWidth="1"/>
    <col min="11" max="11" width="23.85546875" style="33" customWidth="1"/>
    <col min="12" max="12" width="22.140625" style="33" customWidth="1"/>
    <col min="13" max="13" width="18.42578125" style="33" customWidth="1"/>
    <col min="14" max="33" width="9.140625" style="33"/>
    <col min="34" max="34" width="12.28515625" style="33" bestFit="1" customWidth="1"/>
    <col min="35" max="16384" width="9.140625" style="33"/>
  </cols>
  <sheetData>
    <row r="1" spans="1:13" ht="18.75" customHeight="1" x14ac:dyDescent="0.25">
      <c r="A1" s="280" t="s">
        <v>118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</row>
    <row r="2" spans="1:13" ht="19.5" customHeight="1" x14ac:dyDescent="0.3">
      <c r="A2" s="290" t="s">
        <v>41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</row>
    <row r="3" spans="1:13" ht="18.75" x14ac:dyDescent="0.3">
      <c r="A3" s="301" t="s">
        <v>17</v>
      </c>
      <c r="B3" s="330" t="s">
        <v>11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</row>
    <row r="4" spans="1:13" ht="19.5" customHeight="1" x14ac:dyDescent="0.25">
      <c r="A4" s="301"/>
      <c r="B4" s="301" t="s">
        <v>12</v>
      </c>
      <c r="C4" s="301" t="s">
        <v>18</v>
      </c>
      <c r="D4" s="301" t="s">
        <v>119</v>
      </c>
      <c r="E4" s="301"/>
      <c r="F4" s="301" t="s">
        <v>13</v>
      </c>
      <c r="G4" s="291" t="s">
        <v>225</v>
      </c>
      <c r="H4" s="301" t="s">
        <v>74</v>
      </c>
      <c r="I4" s="301" t="s">
        <v>78</v>
      </c>
      <c r="J4" s="301" t="s">
        <v>14</v>
      </c>
      <c r="K4" s="301" t="s">
        <v>43</v>
      </c>
      <c r="L4" s="301" t="s">
        <v>15</v>
      </c>
    </row>
    <row r="5" spans="1:13" ht="37.5" customHeight="1" x14ac:dyDescent="0.25">
      <c r="A5" s="301"/>
      <c r="B5" s="301"/>
      <c r="C5" s="301"/>
      <c r="D5" s="23" t="s">
        <v>121</v>
      </c>
      <c r="E5" s="23" t="s">
        <v>120</v>
      </c>
      <c r="F5" s="301"/>
      <c r="G5" s="293"/>
      <c r="H5" s="301"/>
      <c r="I5" s="301"/>
      <c r="J5" s="301"/>
      <c r="K5" s="301"/>
      <c r="L5" s="301"/>
    </row>
    <row r="6" spans="1:13" s="71" customFormat="1" ht="36" customHeight="1" x14ac:dyDescent="0.3">
      <c r="A6" s="144">
        <f>SUM(B6:L6)-A10</f>
        <v>165</v>
      </c>
      <c r="B6" s="92">
        <v>1</v>
      </c>
      <c r="C6" s="92">
        <v>3</v>
      </c>
      <c r="D6" s="92">
        <v>12</v>
      </c>
      <c r="E6" s="92">
        <v>1</v>
      </c>
      <c r="F6" s="92">
        <v>4</v>
      </c>
      <c r="G6" s="92">
        <v>6</v>
      </c>
      <c r="H6" s="92">
        <v>16</v>
      </c>
      <c r="I6" s="92">
        <v>1</v>
      </c>
      <c r="J6" s="92">
        <v>54</v>
      </c>
      <c r="K6" s="92">
        <v>59</v>
      </c>
      <c r="L6" s="92">
        <v>29</v>
      </c>
      <c r="M6" s="82"/>
    </row>
    <row r="7" spans="1:13" ht="18.75" customHeight="1" x14ac:dyDescent="0.3">
      <c r="A7" s="338" t="str">
        <f>IF(A6=B6+C6+D6+E6+F6+G6+H6+I6+J6+K6+L6-A10,"ПРАВИЛЬНО"," НЕПРАВИЛЬНО")</f>
        <v>ПРАВИЛЬНО</v>
      </c>
      <c r="B7" s="339"/>
      <c r="C7" s="340" t="s">
        <v>16</v>
      </c>
      <c r="D7" s="340"/>
      <c r="E7" s="340"/>
      <c r="F7" s="340"/>
      <c r="G7" s="340"/>
      <c r="H7" s="340"/>
      <c r="I7" s="340"/>
      <c r="J7" s="340"/>
      <c r="K7" s="340"/>
      <c r="L7" s="341"/>
    </row>
    <row r="8" spans="1:13" ht="36" customHeight="1" x14ac:dyDescent="0.25">
      <c r="A8" s="93">
        <f>SUM(B8:L8)</f>
        <v>100</v>
      </c>
      <c r="B8" s="93">
        <f>100/A6*(B6-B10)</f>
        <v>0.60606060606060608</v>
      </c>
      <c r="C8" s="93">
        <f>100/A6*(C6-C10)</f>
        <v>1.8181818181818183</v>
      </c>
      <c r="D8" s="93">
        <f>100/A6*(D6-D10)</f>
        <v>7.2727272727272734</v>
      </c>
      <c r="E8" s="93">
        <f>100/A6*(E6-E10)</f>
        <v>0.60606060606060608</v>
      </c>
      <c r="F8" s="93">
        <f>100/A6*(F6-F10)</f>
        <v>2.4242424242424243</v>
      </c>
      <c r="G8" s="93">
        <f>100/A6*(G6-G10)</f>
        <v>2.4242424242424243</v>
      </c>
      <c r="H8" s="93">
        <f>100/A6*(H6-H10)</f>
        <v>9.6969696969696972</v>
      </c>
      <c r="I8" s="93">
        <f>100/A6*(I6-I10)</f>
        <v>0</v>
      </c>
      <c r="J8" s="93">
        <f>100/A6*(J6-J10)</f>
        <v>30.90909090909091</v>
      </c>
      <c r="K8" s="93">
        <f>100/A6*(K6-K10)</f>
        <v>32.121212121212125</v>
      </c>
      <c r="L8" s="93">
        <f>100/A6*(L6-L10)</f>
        <v>12.121212121212121</v>
      </c>
      <c r="M8" s="181"/>
    </row>
    <row r="9" spans="1:13" ht="19.5" customHeight="1" x14ac:dyDescent="0.3">
      <c r="A9" s="330" t="s">
        <v>195</v>
      </c>
      <c r="B9" s="330"/>
      <c r="C9" s="330"/>
      <c r="D9" s="330"/>
      <c r="E9" s="330"/>
      <c r="F9" s="330"/>
      <c r="G9" s="330"/>
      <c r="H9" s="330"/>
      <c r="I9" s="330"/>
      <c r="J9" s="330"/>
      <c r="K9" s="330"/>
      <c r="L9" s="330"/>
    </row>
    <row r="10" spans="1:13" s="55" customFormat="1" ht="36" customHeight="1" x14ac:dyDescent="0.25">
      <c r="A10" s="89">
        <f>SUM(B10:L10)</f>
        <v>21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2</v>
      </c>
      <c r="H10" s="17">
        <v>0</v>
      </c>
      <c r="I10" s="17">
        <v>1</v>
      </c>
      <c r="J10" s="17">
        <v>3</v>
      </c>
      <c r="K10" s="17">
        <v>6</v>
      </c>
      <c r="L10" s="17">
        <v>9</v>
      </c>
    </row>
    <row r="11" spans="1:13" ht="19.5" customHeight="1" x14ac:dyDescent="0.25">
      <c r="A11" s="329" t="s">
        <v>189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</row>
    <row r="12" spans="1:13" s="72" customFormat="1" ht="36" customHeight="1" x14ac:dyDescent="0.3">
      <c r="A12" s="31">
        <f>SUM(B12:L12)</f>
        <v>19</v>
      </c>
      <c r="B12" s="123">
        <v>0</v>
      </c>
      <c r="C12" s="123">
        <v>0</v>
      </c>
      <c r="D12" s="123">
        <v>0</v>
      </c>
      <c r="E12" s="123">
        <v>0</v>
      </c>
      <c r="F12" s="123">
        <v>0</v>
      </c>
      <c r="G12" s="123">
        <v>0</v>
      </c>
      <c r="H12" s="123">
        <v>1</v>
      </c>
      <c r="I12" s="123">
        <v>0</v>
      </c>
      <c r="J12" s="123">
        <v>18</v>
      </c>
      <c r="K12" s="123">
        <v>0</v>
      </c>
      <c r="L12" s="123">
        <v>0</v>
      </c>
    </row>
    <row r="13" spans="1:13" s="72" customFormat="1" ht="18.75" x14ac:dyDescent="0.3"/>
    <row r="14" spans="1:13" s="72" customFormat="1" ht="18.75" x14ac:dyDescent="0.3"/>
    <row r="15" spans="1:13" s="72" customFormat="1" ht="18.75" x14ac:dyDescent="0.3"/>
    <row r="16" spans="1:13" s="72" customFormat="1" ht="18.75" x14ac:dyDescent="0.3"/>
    <row r="17" s="72" customFormat="1" ht="18.75" x14ac:dyDescent="0.3"/>
    <row r="18" s="72" customFormat="1" ht="18.75" x14ac:dyDescent="0.3"/>
    <row r="19" s="72" customFormat="1" ht="18.75" x14ac:dyDescent="0.3"/>
    <row r="20" s="72" customFormat="1" ht="18.75" x14ac:dyDescent="0.3"/>
    <row r="21" s="72" customFormat="1" ht="18.75" x14ac:dyDescent="0.3"/>
    <row r="22" s="72" customFormat="1" ht="18.75" x14ac:dyDescent="0.3"/>
    <row r="23" s="72" customFormat="1" ht="18.75" x14ac:dyDescent="0.3"/>
    <row r="24" s="72" customFormat="1" ht="18.75" x14ac:dyDescent="0.3"/>
    <row r="25" s="72" customFormat="1" ht="18.75" x14ac:dyDescent="0.3"/>
    <row r="26" s="72" customFormat="1" ht="18.75" x14ac:dyDescent="0.3"/>
    <row r="27" s="72" customFormat="1" ht="18.75" x14ac:dyDescent="0.3"/>
    <row r="28" s="72" customFormat="1" ht="18.75" x14ac:dyDescent="0.3"/>
    <row r="29" s="72" customFormat="1" ht="18.75" x14ac:dyDescent="0.3"/>
    <row r="30" s="72" customFormat="1" ht="18.75" x14ac:dyDescent="0.3"/>
    <row r="31" s="72" customFormat="1" ht="18.75" x14ac:dyDescent="0.3"/>
    <row r="32" s="72" customFormat="1" ht="18.75" x14ac:dyDescent="0.3"/>
    <row r="33" s="72" customFormat="1" ht="18.75" x14ac:dyDescent="0.3"/>
    <row r="34" s="72" customFormat="1" ht="18.75" x14ac:dyDescent="0.3"/>
    <row r="35" s="72" customFormat="1" ht="18.75" x14ac:dyDescent="0.3"/>
    <row r="36" s="72" customFormat="1" ht="18.75" x14ac:dyDescent="0.3"/>
    <row r="37" s="72" customFormat="1" ht="18.75" x14ac:dyDescent="0.3"/>
    <row r="38" s="72" customFormat="1" ht="18.75" x14ac:dyDescent="0.3"/>
    <row r="39" s="72" customFormat="1" ht="18.75" x14ac:dyDescent="0.3"/>
    <row r="40" s="72" customFormat="1" ht="18.75" x14ac:dyDescent="0.3"/>
    <row r="41" s="72" customFormat="1" ht="18.75" x14ac:dyDescent="0.3"/>
    <row r="42" s="72" customFormat="1" ht="18.75" x14ac:dyDescent="0.3"/>
    <row r="43" s="72" customFormat="1" ht="18.75" x14ac:dyDescent="0.3"/>
    <row r="44" s="72" customFormat="1" ht="18.75" x14ac:dyDescent="0.3"/>
    <row r="45" s="72" customFormat="1" ht="18.75" x14ac:dyDescent="0.3"/>
    <row r="46" s="72" customFormat="1" ht="18.75" x14ac:dyDescent="0.3"/>
    <row r="47" s="72" customFormat="1" ht="18.75" x14ac:dyDescent="0.3"/>
    <row r="48" s="72" customFormat="1" ht="18.75" x14ac:dyDescent="0.3"/>
    <row r="49" s="72" customFormat="1" ht="18.75" x14ac:dyDescent="0.3"/>
    <row r="50" s="72" customFormat="1" ht="18.75" x14ac:dyDescent="0.3"/>
    <row r="51" s="72" customFormat="1" ht="18.75" x14ac:dyDescent="0.3"/>
    <row r="52" s="72" customFormat="1" ht="18.75" x14ac:dyDescent="0.3"/>
    <row r="53" s="72" customFormat="1" ht="18.75" x14ac:dyDescent="0.3"/>
    <row r="54" s="73" customFormat="1" x14ac:dyDescent="0.25"/>
    <row r="55" s="73" customFormat="1" x14ac:dyDescent="0.25"/>
    <row r="56" s="73" customFormat="1" x14ac:dyDescent="0.25"/>
    <row r="57" s="73" customFormat="1" x14ac:dyDescent="0.25"/>
    <row r="58" s="73" customFormat="1" x14ac:dyDescent="0.25"/>
    <row r="59" s="73" customFormat="1" x14ac:dyDescent="0.25"/>
  </sheetData>
  <mergeCells count="18">
    <mergeCell ref="A9:L9"/>
    <mergeCell ref="A11:L11"/>
    <mergeCell ref="I4:I5"/>
    <mergeCell ref="J4:J5"/>
    <mergeCell ref="K4:K5"/>
    <mergeCell ref="L4:L5"/>
    <mergeCell ref="A7:B7"/>
    <mergeCell ref="C7:L7"/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39"/>
  <sheetViews>
    <sheetView view="pageBreakPreview" zoomScale="50" zoomScaleSheetLayoutView="50" workbookViewId="0">
      <selection activeCell="B34" sqref="B34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290" t="s">
        <v>42</v>
      </c>
      <c r="B1" s="290"/>
      <c r="C1" s="290"/>
    </row>
    <row r="2" spans="1:4" ht="18.75" customHeight="1" x14ac:dyDescent="0.25">
      <c r="A2" s="23" t="s">
        <v>1</v>
      </c>
      <c r="B2" s="23" t="s">
        <v>2</v>
      </c>
      <c r="C2" s="23" t="s">
        <v>44</v>
      </c>
    </row>
    <row r="3" spans="1:4" ht="18.75" customHeight="1" x14ac:dyDescent="0.25">
      <c r="A3" s="24" t="s">
        <v>182</v>
      </c>
      <c r="B3" s="89">
        <v>81</v>
      </c>
      <c r="C3" s="84">
        <f>SUM(B6:B14)</f>
        <v>81</v>
      </c>
      <c r="D3" s="95">
        <f>SUM(B6:B14)-B4</f>
        <v>75</v>
      </c>
    </row>
    <row r="4" spans="1:4" ht="55.5" customHeight="1" x14ac:dyDescent="0.25">
      <c r="A4" s="86" t="s">
        <v>197</v>
      </c>
      <c r="B4" s="52">
        <v>6</v>
      </c>
      <c r="C4" s="83"/>
      <c r="D4" s="95"/>
    </row>
    <row r="5" spans="1:4" ht="18.75" x14ac:dyDescent="0.25">
      <c r="A5" s="126" t="s">
        <v>0</v>
      </c>
      <c r="B5" s="77"/>
      <c r="C5" s="78"/>
    </row>
    <row r="6" spans="1:4" ht="18.75" x14ac:dyDescent="0.25">
      <c r="A6" s="25" t="s">
        <v>187</v>
      </c>
      <c r="B6" s="17">
        <v>54</v>
      </c>
      <c r="C6" s="27">
        <f>100/B3*B6</f>
        <v>66.666666666666657</v>
      </c>
    </row>
    <row r="7" spans="1:4" ht="18.75" customHeight="1" x14ac:dyDescent="0.25">
      <c r="A7" s="25" t="s">
        <v>19</v>
      </c>
      <c r="B7" s="17">
        <v>0</v>
      </c>
      <c r="C7" s="27">
        <f>100/B3*B7</f>
        <v>0</v>
      </c>
    </row>
    <row r="8" spans="1:4" ht="18.75" customHeight="1" x14ac:dyDescent="0.25">
      <c r="A8" s="25" t="s">
        <v>186</v>
      </c>
      <c r="B8" s="17">
        <v>0</v>
      </c>
      <c r="C8" s="27">
        <f>100/B3*B8</f>
        <v>0</v>
      </c>
    </row>
    <row r="9" spans="1:4" ht="18.75" customHeight="1" x14ac:dyDescent="0.25">
      <c r="A9" s="25" t="s">
        <v>20</v>
      </c>
      <c r="B9" s="17">
        <v>16</v>
      </c>
      <c r="C9" s="27">
        <f>100/B3*B9</f>
        <v>19.753086419753085</v>
      </c>
    </row>
    <row r="10" spans="1:4" ht="18.75" customHeight="1" x14ac:dyDescent="0.25">
      <c r="A10" s="25" t="s">
        <v>21</v>
      </c>
      <c r="B10" s="17">
        <v>1</v>
      </c>
      <c r="C10" s="27">
        <f>100/B3*B10</f>
        <v>1.2345679012345678</v>
      </c>
    </row>
    <row r="11" spans="1:4" ht="18.75" customHeight="1" x14ac:dyDescent="0.25">
      <c r="A11" s="25" t="s">
        <v>22</v>
      </c>
      <c r="B11" s="17">
        <v>4</v>
      </c>
      <c r="C11" s="27">
        <f>100/B3*B11</f>
        <v>4.9382716049382713</v>
      </c>
    </row>
    <row r="12" spans="1:4" ht="18.75" customHeight="1" x14ac:dyDescent="0.25">
      <c r="A12" s="25" t="s">
        <v>23</v>
      </c>
      <c r="B12" s="17">
        <v>0</v>
      </c>
      <c r="C12" s="27">
        <f>100/B3*B12</f>
        <v>0</v>
      </c>
    </row>
    <row r="13" spans="1:4" ht="18.75" customHeight="1" x14ac:dyDescent="0.25">
      <c r="A13" s="25" t="s">
        <v>24</v>
      </c>
      <c r="B13" s="17">
        <v>0</v>
      </c>
      <c r="C13" s="27">
        <f>100/B3*B13</f>
        <v>0</v>
      </c>
    </row>
    <row r="14" spans="1:4" ht="18.75" customHeight="1" x14ac:dyDescent="0.25">
      <c r="A14" s="26" t="s">
        <v>258</v>
      </c>
      <c r="B14" s="17">
        <v>6</v>
      </c>
      <c r="C14" s="27">
        <f>100/B3*B14</f>
        <v>7.4074074074074066</v>
      </c>
    </row>
    <row r="15" spans="1:4" ht="18.75" x14ac:dyDescent="0.25">
      <c r="A15" s="126" t="s">
        <v>25</v>
      </c>
      <c r="B15" s="79">
        <f>SUM(B16,B18,B19,B20)</f>
        <v>75</v>
      </c>
      <c r="C15" s="80" t="str">
        <f>IF(B15=D3,"ПРАВИЛЬНО","НЕПРАВИЛЬНО")</f>
        <v>ПРАВИЛЬНО</v>
      </c>
    </row>
    <row r="16" spans="1:4" ht="18.75" customHeight="1" x14ac:dyDescent="0.25">
      <c r="A16" s="25" t="s">
        <v>244</v>
      </c>
      <c r="B16" s="32">
        <v>54</v>
      </c>
      <c r="C16" s="27">
        <f>100/D3*B16</f>
        <v>72</v>
      </c>
    </row>
    <row r="17" spans="1:3" ht="56.25" customHeight="1" x14ac:dyDescent="0.25">
      <c r="A17" s="29" t="s">
        <v>194</v>
      </c>
      <c r="B17" s="17">
        <v>9</v>
      </c>
      <c r="C17" s="27">
        <f>100/D3*B17</f>
        <v>12</v>
      </c>
    </row>
    <row r="18" spans="1:3" ht="18.75" customHeight="1" x14ac:dyDescent="0.25">
      <c r="A18" s="25" t="s">
        <v>26</v>
      </c>
      <c r="B18" s="17">
        <v>5</v>
      </c>
      <c r="C18" s="27">
        <f>100/D3*B18</f>
        <v>6.6666666666666661</v>
      </c>
    </row>
    <row r="19" spans="1:3" ht="18.75" customHeight="1" x14ac:dyDescent="0.25">
      <c r="A19" s="25" t="s">
        <v>27</v>
      </c>
      <c r="B19" s="17">
        <v>11</v>
      </c>
      <c r="C19" s="27">
        <f>100/D3*B19</f>
        <v>14.666666666666666</v>
      </c>
    </row>
    <row r="20" spans="1:3" ht="18.75" customHeight="1" x14ac:dyDescent="0.25">
      <c r="A20" s="25" t="s">
        <v>28</v>
      </c>
      <c r="B20" s="17">
        <v>5</v>
      </c>
      <c r="C20" s="27">
        <f>100/D3*B20</f>
        <v>6.6666666666666661</v>
      </c>
    </row>
    <row r="21" spans="1:3" ht="18.75" x14ac:dyDescent="0.25">
      <c r="A21" s="126" t="s">
        <v>29</v>
      </c>
      <c r="B21" s="79">
        <f>SUM(B22:B25)</f>
        <v>81</v>
      </c>
      <c r="C21" s="80" t="str">
        <f>IF(B21=B3,"ПРАВИЛЬНО","НЕПРАВИЛЬНО")</f>
        <v>ПРАВИЛЬНО</v>
      </c>
    </row>
    <row r="22" spans="1:3" ht="18.75" customHeight="1" x14ac:dyDescent="0.25">
      <c r="A22" s="28" t="s">
        <v>30</v>
      </c>
      <c r="B22" s="32">
        <v>0</v>
      </c>
      <c r="C22" s="27">
        <f>100/B3*B22</f>
        <v>0</v>
      </c>
    </row>
    <row r="23" spans="1:3" ht="18.75" x14ac:dyDescent="0.25">
      <c r="A23" s="25" t="s">
        <v>31</v>
      </c>
      <c r="B23" s="17">
        <v>24</v>
      </c>
      <c r="C23" s="27">
        <f>100/B3*B23</f>
        <v>29.629629629629626</v>
      </c>
    </row>
    <row r="24" spans="1:3" ht="18.75" x14ac:dyDescent="0.25">
      <c r="A24" s="25" t="s">
        <v>32</v>
      </c>
      <c r="B24" s="17">
        <v>21</v>
      </c>
      <c r="C24" s="27">
        <f>100/B3*B24</f>
        <v>25.925925925925924</v>
      </c>
    </row>
    <row r="25" spans="1:3" ht="18.75" customHeight="1" x14ac:dyDescent="0.25">
      <c r="A25" s="25" t="s">
        <v>33</v>
      </c>
      <c r="B25" s="17">
        <v>36</v>
      </c>
      <c r="C25" s="27">
        <f>100/B3*B25</f>
        <v>44.444444444444443</v>
      </c>
    </row>
    <row r="26" spans="1:3" ht="18.75" x14ac:dyDescent="0.25">
      <c r="A26" s="126" t="s">
        <v>122</v>
      </c>
      <c r="B26" s="79">
        <f>SUM(B27:B30)</f>
        <v>65</v>
      </c>
      <c r="C26" s="80" t="str">
        <f>IF(B26=D3,"ПРАВИЛЬНО","НЕПРАВИЛЬНО")</f>
        <v>НЕПРАВИЛЬНО</v>
      </c>
    </row>
    <row r="27" spans="1:3" ht="18.75" customHeight="1" x14ac:dyDescent="0.25">
      <c r="A27" s="30" t="s">
        <v>40</v>
      </c>
      <c r="B27" s="17">
        <v>27</v>
      </c>
      <c r="C27" s="27">
        <f>100/D3*B27</f>
        <v>36</v>
      </c>
    </row>
    <row r="28" spans="1:3" ht="18.75" customHeight="1" x14ac:dyDescent="0.25">
      <c r="A28" s="30" t="s">
        <v>34</v>
      </c>
      <c r="B28" s="17">
        <v>17</v>
      </c>
      <c r="C28" s="27">
        <f>100/D3*B28</f>
        <v>22.666666666666664</v>
      </c>
    </row>
    <row r="29" spans="1:3" ht="18.75" customHeight="1" x14ac:dyDescent="0.25">
      <c r="A29" s="30" t="s">
        <v>35</v>
      </c>
      <c r="B29" s="17">
        <v>10</v>
      </c>
      <c r="C29" s="27">
        <f>100/D3*B29</f>
        <v>13.333333333333332</v>
      </c>
    </row>
    <row r="30" spans="1:3" ht="18.75" customHeight="1" x14ac:dyDescent="0.25">
      <c r="A30" s="30" t="s">
        <v>36</v>
      </c>
      <c r="B30" s="17">
        <v>11</v>
      </c>
      <c r="C30" s="27">
        <f>100/D3*B30</f>
        <v>14.666666666666666</v>
      </c>
    </row>
    <row r="31" spans="1:3" ht="18.75" x14ac:dyDescent="0.25">
      <c r="A31" s="81" t="s">
        <v>123</v>
      </c>
      <c r="B31" s="79">
        <f>SUM(B32:B35)</f>
        <v>75</v>
      </c>
      <c r="C31" s="80" t="str">
        <f>IF(B31=D3,"ПРАВИЛЬНО","НЕПРАВИЛЬНО")</f>
        <v>ПРАВИЛЬНО</v>
      </c>
    </row>
    <row r="32" spans="1:3" ht="18.75" customHeight="1" x14ac:dyDescent="0.25">
      <c r="A32" s="25" t="s">
        <v>40</v>
      </c>
      <c r="B32" s="17">
        <v>27</v>
      </c>
      <c r="C32" s="27">
        <f>100/D3*B32</f>
        <v>36</v>
      </c>
    </row>
    <row r="33" spans="1:3" ht="18.75" customHeight="1" x14ac:dyDescent="0.25">
      <c r="A33" s="25" t="s">
        <v>34</v>
      </c>
      <c r="B33" s="17">
        <v>17</v>
      </c>
      <c r="C33" s="27">
        <f>100/D3*B33</f>
        <v>22.666666666666664</v>
      </c>
    </row>
    <row r="34" spans="1:3" ht="18.75" customHeight="1" x14ac:dyDescent="0.25">
      <c r="A34" s="25" t="s">
        <v>35</v>
      </c>
      <c r="B34" s="17">
        <v>20</v>
      </c>
      <c r="C34" s="27">
        <f>100/D3*B34</f>
        <v>26.666666666666664</v>
      </c>
    </row>
    <row r="35" spans="1:3" ht="18.75" customHeight="1" x14ac:dyDescent="0.25">
      <c r="A35" s="25" t="s">
        <v>36</v>
      </c>
      <c r="B35" s="17">
        <v>11</v>
      </c>
      <c r="C35" s="27">
        <f>100/D3*B35</f>
        <v>14.666666666666666</v>
      </c>
    </row>
    <row r="36" spans="1:3" ht="18.75" x14ac:dyDescent="0.25">
      <c r="A36" s="126" t="s">
        <v>37</v>
      </c>
      <c r="B36" s="79">
        <f>SUM(B37:B38)</f>
        <v>75</v>
      </c>
      <c r="C36" s="80" t="str">
        <f>IF(B36=D3,"ПРАВИЛЬНО","НЕПРАВИЛЬНО")</f>
        <v>ПРАВИЛЬНО</v>
      </c>
    </row>
    <row r="37" spans="1:3" ht="18.75" customHeight="1" x14ac:dyDescent="0.25">
      <c r="A37" s="25" t="s">
        <v>38</v>
      </c>
      <c r="B37" s="17">
        <v>47</v>
      </c>
      <c r="C37" s="27">
        <f>100/D3*B37</f>
        <v>62.666666666666664</v>
      </c>
    </row>
    <row r="38" spans="1:3" ht="18.75" customHeight="1" x14ac:dyDescent="0.25">
      <c r="A38" s="25" t="s">
        <v>39</v>
      </c>
      <c r="B38" s="17">
        <v>28</v>
      </c>
      <c r="C38" s="27">
        <f>100/D3*B38</f>
        <v>37.333333333333329</v>
      </c>
    </row>
    <row r="39" spans="1:3" ht="18.75" x14ac:dyDescent="0.3">
      <c r="A39" s="18"/>
      <c r="B39" s="21"/>
      <c r="C39" s="22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24"/>
  <sheetViews>
    <sheetView view="pageBreakPreview" topLeftCell="A7" zoomScale="50" zoomScaleSheetLayoutView="50" workbookViewId="0">
      <selection activeCell="A20" sqref="A20:C20"/>
    </sheetView>
  </sheetViews>
  <sheetFormatPr defaultRowHeight="15" x14ac:dyDescent="0.25"/>
  <cols>
    <col min="1" max="1" width="35.7109375" customWidth="1"/>
    <col min="2" max="2" width="16.42578125" style="3" customWidth="1"/>
    <col min="3" max="3" width="35" customWidth="1"/>
    <col min="4" max="4" width="29.140625" customWidth="1"/>
    <col min="5" max="5" width="16.140625" style="3" customWidth="1"/>
    <col min="6" max="6" width="35.85546875" customWidth="1"/>
  </cols>
  <sheetData>
    <row r="1" spans="1:6" ht="23.25" customHeight="1" x14ac:dyDescent="0.3">
      <c r="A1" s="342" t="s">
        <v>124</v>
      </c>
      <c r="B1" s="342"/>
      <c r="C1" s="342"/>
      <c r="D1" s="342"/>
      <c r="E1" s="342"/>
      <c r="F1" s="342"/>
    </row>
    <row r="2" spans="1:6" ht="102" customHeight="1" x14ac:dyDescent="0.25">
      <c r="A2" s="23" t="s">
        <v>125</v>
      </c>
      <c r="B2" s="23" t="s">
        <v>126</v>
      </c>
      <c r="C2" s="23" t="s">
        <v>256</v>
      </c>
      <c r="D2" s="23" t="s">
        <v>125</v>
      </c>
      <c r="E2" s="23" t="s">
        <v>126</v>
      </c>
      <c r="F2" s="23" t="s">
        <v>257</v>
      </c>
    </row>
    <row r="3" spans="1:6" ht="37.5" x14ac:dyDescent="0.25">
      <c r="A3" s="69" t="s">
        <v>127</v>
      </c>
      <c r="B3" s="31">
        <f>B4+B5+B6+E5+B8+B9+B10+B11+B12+B13+B14+B15+B16+B17+B18+B19+B21+B22+B23+B24</f>
        <v>4</v>
      </c>
      <c r="C3" s="89"/>
      <c r="D3" s="69" t="s">
        <v>128</v>
      </c>
      <c r="E3" s="31">
        <f>E4+E5+E6+E8+E9+E10+E11+E12+E13+E14+E15+E16</f>
        <v>5</v>
      </c>
      <c r="F3" s="89"/>
    </row>
    <row r="4" spans="1:6" ht="187.5" x14ac:dyDescent="0.25">
      <c r="A4" s="147" t="s">
        <v>341</v>
      </c>
      <c r="B4" s="17">
        <v>1</v>
      </c>
      <c r="C4" s="50" t="s">
        <v>342</v>
      </c>
      <c r="D4" s="101" t="s">
        <v>349</v>
      </c>
      <c r="E4" s="17">
        <v>4</v>
      </c>
      <c r="F4" s="61" t="s">
        <v>350</v>
      </c>
    </row>
    <row r="5" spans="1:6" ht="156.75" customHeight="1" x14ac:dyDescent="0.25">
      <c r="A5" s="70" t="s">
        <v>343</v>
      </c>
      <c r="B5" s="17">
        <v>1</v>
      </c>
      <c r="C5" s="50" t="s">
        <v>344</v>
      </c>
      <c r="D5" s="70" t="s">
        <v>661</v>
      </c>
      <c r="E5" s="17">
        <v>1</v>
      </c>
      <c r="F5" s="50" t="s">
        <v>660</v>
      </c>
    </row>
    <row r="6" spans="1:6" ht="102.75" customHeight="1" x14ac:dyDescent="0.25">
      <c r="A6" s="70" t="s">
        <v>345</v>
      </c>
      <c r="B6" s="17">
        <v>1</v>
      </c>
      <c r="C6" s="50" t="s">
        <v>346</v>
      </c>
      <c r="D6" s="70"/>
      <c r="E6" s="17"/>
      <c r="F6" s="61"/>
    </row>
    <row r="7" spans="1:6" ht="102.75" customHeight="1" x14ac:dyDescent="0.25">
      <c r="A7" s="70" t="s">
        <v>347</v>
      </c>
      <c r="B7" s="17">
        <v>1</v>
      </c>
      <c r="C7" s="50" t="s">
        <v>348</v>
      </c>
      <c r="D7" s="70"/>
      <c r="E7" s="17"/>
      <c r="F7" s="61"/>
    </row>
    <row r="8" spans="1:6" ht="18.75" hidden="1" x14ac:dyDescent="0.25">
      <c r="A8" s="70"/>
      <c r="B8" s="17"/>
      <c r="C8" s="50"/>
      <c r="D8" s="70"/>
      <c r="E8" s="17"/>
      <c r="F8" s="61"/>
    </row>
    <row r="9" spans="1:6" ht="18.75" hidden="1" x14ac:dyDescent="0.25">
      <c r="A9" s="70"/>
      <c r="B9" s="17"/>
      <c r="C9" s="50"/>
      <c r="D9" s="70"/>
      <c r="E9" s="17"/>
      <c r="F9" s="61"/>
    </row>
    <row r="10" spans="1:6" ht="18.75" hidden="1" x14ac:dyDescent="0.25">
      <c r="A10" s="70"/>
      <c r="B10" s="17"/>
      <c r="C10" s="61"/>
      <c r="D10" s="70"/>
      <c r="E10" s="17"/>
      <c r="F10" s="61"/>
    </row>
    <row r="11" spans="1:6" ht="18.75" hidden="1" x14ac:dyDescent="0.25">
      <c r="A11" s="70"/>
      <c r="B11" s="17"/>
      <c r="C11" s="61"/>
      <c r="D11" s="70"/>
      <c r="E11" s="17"/>
      <c r="F11" s="61"/>
    </row>
    <row r="12" spans="1:6" ht="18.75" hidden="1" x14ac:dyDescent="0.25">
      <c r="A12" s="70"/>
      <c r="B12" s="17"/>
      <c r="C12" s="61"/>
      <c r="D12" s="70"/>
      <c r="E12" s="17"/>
      <c r="F12" s="61"/>
    </row>
    <row r="13" spans="1:6" ht="18.75" hidden="1" x14ac:dyDescent="0.25">
      <c r="A13" s="70"/>
      <c r="B13" s="17"/>
      <c r="C13" s="61"/>
      <c r="D13" s="70"/>
      <c r="E13" s="17"/>
      <c r="F13" s="61"/>
    </row>
    <row r="14" spans="1:6" ht="18.75" hidden="1" x14ac:dyDescent="0.25">
      <c r="A14" s="70"/>
      <c r="B14" s="17"/>
      <c r="C14" s="61"/>
      <c r="D14" s="70"/>
      <c r="E14" s="17"/>
      <c r="F14" s="61"/>
    </row>
    <row r="15" spans="1:6" ht="18.75" hidden="1" x14ac:dyDescent="0.25">
      <c r="A15" s="70"/>
      <c r="B15" s="17"/>
      <c r="C15" s="61"/>
      <c r="D15" s="70"/>
      <c r="E15" s="17"/>
      <c r="F15" s="61"/>
    </row>
    <row r="16" spans="1:6" ht="18.75" hidden="1" x14ac:dyDescent="0.25">
      <c r="A16" s="70"/>
      <c r="B16" s="17"/>
      <c r="C16" s="61"/>
      <c r="D16" s="70"/>
      <c r="E16" s="17"/>
      <c r="F16" s="61"/>
    </row>
    <row r="17" spans="1:6" ht="42" customHeight="1" x14ac:dyDescent="0.25">
      <c r="A17" s="343" t="s">
        <v>272</v>
      </c>
      <c r="B17" s="344"/>
      <c r="C17" s="344"/>
      <c r="D17" s="344"/>
      <c r="E17" s="344"/>
      <c r="F17" s="345"/>
    </row>
    <row r="18" spans="1:6" ht="37.5" customHeight="1" x14ac:dyDescent="0.25">
      <c r="A18" s="346" t="s">
        <v>269</v>
      </c>
      <c r="B18" s="347"/>
      <c r="C18" s="348"/>
      <c r="D18" s="186" t="s">
        <v>270</v>
      </c>
      <c r="E18" s="352" t="s">
        <v>271</v>
      </c>
      <c r="F18" s="353"/>
    </row>
    <row r="19" spans="1:6" ht="18.75" x14ac:dyDescent="0.25">
      <c r="A19" s="349" t="s">
        <v>553</v>
      </c>
      <c r="B19" s="350"/>
      <c r="C19" s="351"/>
      <c r="D19" s="70">
        <v>3</v>
      </c>
      <c r="E19" s="354" t="s">
        <v>554</v>
      </c>
      <c r="F19" s="355"/>
    </row>
    <row r="20" spans="1:6" ht="18.75" x14ac:dyDescent="0.25">
      <c r="A20" s="349" t="s">
        <v>670</v>
      </c>
      <c r="B20" s="350"/>
      <c r="C20" s="351"/>
      <c r="D20" s="70">
        <v>1</v>
      </c>
      <c r="E20" s="357" t="s">
        <v>671</v>
      </c>
      <c r="F20" s="356"/>
    </row>
    <row r="21" spans="1:6" ht="18.75" x14ac:dyDescent="0.25">
      <c r="A21" s="349" t="s">
        <v>555</v>
      </c>
      <c r="B21" s="350"/>
      <c r="C21" s="351"/>
      <c r="D21" s="70">
        <v>2</v>
      </c>
      <c r="E21" s="354" t="s">
        <v>556</v>
      </c>
      <c r="F21" s="355"/>
    </row>
    <row r="22" spans="1:6" ht="18.75" x14ac:dyDescent="0.25">
      <c r="A22" s="349" t="s">
        <v>557</v>
      </c>
      <c r="B22" s="350"/>
      <c r="C22" s="351"/>
      <c r="D22" s="70">
        <v>2</v>
      </c>
      <c r="E22" s="354" t="s">
        <v>558</v>
      </c>
      <c r="F22" s="355"/>
    </row>
    <row r="23" spans="1:6" ht="18.75" x14ac:dyDescent="0.25">
      <c r="A23" s="349" t="s">
        <v>559</v>
      </c>
      <c r="B23" s="350"/>
      <c r="C23" s="351"/>
      <c r="D23" s="70">
        <v>5</v>
      </c>
      <c r="E23" s="354" t="s">
        <v>560</v>
      </c>
      <c r="F23" s="355"/>
    </row>
    <row r="24" spans="1:6" ht="18.75" x14ac:dyDescent="0.25">
      <c r="A24" s="349" t="s">
        <v>561</v>
      </c>
      <c r="B24" s="350"/>
      <c r="C24" s="351"/>
      <c r="D24" s="70">
        <v>10</v>
      </c>
      <c r="E24" s="354" t="s">
        <v>562</v>
      </c>
      <c r="F24" s="356"/>
    </row>
  </sheetData>
  <sheetProtection sort="0" autoFilter="0" pivotTables="0"/>
  <mergeCells count="16">
    <mergeCell ref="A22:C22"/>
    <mergeCell ref="A23:C23"/>
    <mergeCell ref="A24:C24"/>
    <mergeCell ref="E18:F18"/>
    <mergeCell ref="E19:F19"/>
    <mergeCell ref="E21:F21"/>
    <mergeCell ref="E22:F22"/>
    <mergeCell ref="E23:F23"/>
    <mergeCell ref="E24:F24"/>
    <mergeCell ref="A20:C20"/>
    <mergeCell ref="E20:F20"/>
    <mergeCell ref="A1:F1"/>
    <mergeCell ref="A17:F17"/>
    <mergeCell ref="A18:C18"/>
    <mergeCell ref="A19:C19"/>
    <mergeCell ref="A21:C21"/>
  </mergeCells>
  <hyperlinks>
    <hyperlink ref="E19" r:id="rId1" location="zaezdi" xr:uid="{EE073C27-E1E6-4045-8BB1-A6DD7C2AD3CE}"/>
    <hyperlink ref="E21" r:id="rId2" xr:uid="{10FBD055-4C32-42F5-AB02-120F4A04F78A}"/>
    <hyperlink ref="E22" r:id="rId3" xr:uid="{68D39D5B-E283-4BB5-8F25-BCAB90ABFF14}"/>
    <hyperlink ref="E23" r:id="rId4" xr:uid="{2C653C99-67E5-4434-812D-CEEA81C2DD6C}"/>
    <hyperlink ref="E24" r:id="rId5" xr:uid="{9E97C8F2-1EC4-453E-9FE9-B0BD34405008}"/>
    <hyperlink ref="E20" r:id="rId6" xr:uid="{15C9EAFE-81EB-42E6-A1D9-9204DB83834F}"/>
  </hyperlinks>
  <pageMargins left="0.7" right="0.7" top="0.75" bottom="0.75" header="0.3" footer="0.3"/>
  <pageSetup paperSize="9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"/>
  <sheetViews>
    <sheetView view="pageBreakPreview" zoomScale="60" zoomScaleNormal="60" workbookViewId="0">
      <selection activeCell="F12" sqref="F12"/>
    </sheetView>
  </sheetViews>
  <sheetFormatPr defaultColWidth="8.7109375" defaultRowHeight="15" x14ac:dyDescent="0.25"/>
  <cols>
    <col min="1" max="1" width="7" style="233" customWidth="1"/>
    <col min="2" max="2" width="54.85546875" style="233" customWidth="1"/>
    <col min="3" max="3" width="0.140625" style="233" customWidth="1"/>
    <col min="4" max="5" width="9.140625" style="233" hidden="1" customWidth="1"/>
    <col min="6" max="6" width="107.85546875" style="233" customWidth="1"/>
    <col min="7" max="16384" width="8.7109375" style="233"/>
  </cols>
  <sheetData>
    <row r="1" spans="1:13" ht="21" customHeight="1" x14ac:dyDescent="0.3">
      <c r="A1" s="2" t="s">
        <v>205</v>
      </c>
      <c r="B1" s="232"/>
      <c r="C1" s="232"/>
      <c r="D1" s="232"/>
    </row>
    <row r="2" spans="1:13" ht="19.5" thickBot="1" x14ac:dyDescent="0.35">
      <c r="A2" s="2" t="s">
        <v>223</v>
      </c>
    </row>
    <row r="3" spans="1:13" ht="50.1" customHeight="1" x14ac:dyDescent="0.3">
      <c r="A3" s="234">
        <v>1</v>
      </c>
      <c r="B3" s="151" t="s">
        <v>233</v>
      </c>
      <c r="C3" s="235"/>
      <c r="D3" s="235"/>
      <c r="E3" s="236"/>
      <c r="F3" s="152" t="s">
        <v>337</v>
      </c>
    </row>
    <row r="4" spans="1:13" ht="56.25" x14ac:dyDescent="0.3">
      <c r="A4" s="237">
        <v>2</v>
      </c>
      <c r="B4" s="238" t="s">
        <v>206</v>
      </c>
      <c r="C4" s="239"/>
      <c r="D4" s="239"/>
      <c r="E4" s="240"/>
      <c r="F4" s="153" t="s">
        <v>338</v>
      </c>
    </row>
    <row r="5" spans="1:13" ht="112.5" x14ac:dyDescent="0.3">
      <c r="A5" s="241">
        <v>4</v>
      </c>
      <c r="B5" s="101" t="s">
        <v>231</v>
      </c>
      <c r="C5" s="100"/>
      <c r="D5" s="100"/>
      <c r="E5" s="242"/>
      <c r="F5" s="212" t="s">
        <v>595</v>
      </c>
    </row>
    <row r="6" spans="1:13" ht="37.5" customHeight="1" x14ac:dyDescent="0.3">
      <c r="A6" s="241">
        <v>5</v>
      </c>
      <c r="B6" s="101" t="s">
        <v>234</v>
      </c>
      <c r="C6" s="100"/>
      <c r="D6" s="100"/>
      <c r="E6" s="242"/>
      <c r="F6" s="154" t="s">
        <v>339</v>
      </c>
    </row>
    <row r="7" spans="1:13" ht="185.1" customHeight="1" x14ac:dyDescent="0.3">
      <c r="A7" s="241">
        <v>6</v>
      </c>
      <c r="B7" s="101" t="s">
        <v>232</v>
      </c>
      <c r="C7" s="100"/>
      <c r="D7" s="100"/>
      <c r="E7" s="242"/>
      <c r="F7" s="212" t="s">
        <v>596</v>
      </c>
    </row>
    <row r="8" spans="1:13" ht="204.6" customHeight="1" x14ac:dyDescent="0.3">
      <c r="A8" s="241">
        <v>7</v>
      </c>
      <c r="B8" s="101" t="s">
        <v>227</v>
      </c>
      <c r="C8" s="100"/>
      <c r="D8" s="100"/>
      <c r="E8" s="242"/>
      <c r="F8" s="212" t="s">
        <v>597</v>
      </c>
      <c r="M8" s="243"/>
    </row>
    <row r="9" spans="1:13" ht="203.1" customHeight="1" x14ac:dyDescent="0.3">
      <c r="A9" s="241">
        <v>8</v>
      </c>
      <c r="B9" s="101" t="s">
        <v>228</v>
      </c>
      <c r="C9" s="100"/>
      <c r="D9" s="100"/>
      <c r="E9" s="242"/>
      <c r="F9" s="154" t="s">
        <v>598</v>
      </c>
    </row>
    <row r="10" spans="1:13" ht="206.45" customHeight="1" x14ac:dyDescent="0.3">
      <c r="A10" s="241">
        <v>9</v>
      </c>
      <c r="B10" s="191" t="s">
        <v>226</v>
      </c>
      <c r="C10" s="100"/>
      <c r="D10" s="100"/>
      <c r="E10" s="242"/>
      <c r="F10" s="154" t="s">
        <v>599</v>
      </c>
    </row>
    <row r="11" spans="1:13" ht="189.95" customHeight="1" x14ac:dyDescent="0.3">
      <c r="A11" s="241">
        <v>10</v>
      </c>
      <c r="B11" s="191" t="s">
        <v>230</v>
      </c>
      <c r="C11" s="100"/>
      <c r="D11" s="100"/>
      <c r="E11" s="242"/>
      <c r="F11" s="154" t="s">
        <v>600</v>
      </c>
    </row>
    <row r="12" spans="1:13" ht="198.95" customHeight="1" thickBot="1" x14ac:dyDescent="0.35">
      <c r="A12" s="244">
        <v>11</v>
      </c>
      <c r="B12" s="192" t="s">
        <v>229</v>
      </c>
      <c r="C12" s="245"/>
      <c r="D12" s="245"/>
      <c r="E12" s="246"/>
      <c r="F12" s="155" t="s">
        <v>644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0"/>
  <sheetViews>
    <sheetView view="pageBreakPreview" topLeftCell="A4" zoomScaleSheetLayoutView="100" workbookViewId="0">
      <selection activeCell="D10" sqref="D10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280" t="s">
        <v>45</v>
      </c>
      <c r="B1" s="280"/>
    </row>
    <row r="2" spans="1:2" ht="18.75" customHeight="1" x14ac:dyDescent="0.25">
      <c r="A2" s="301" t="s">
        <v>46</v>
      </c>
      <c r="B2" s="185" t="s">
        <v>47</v>
      </c>
    </row>
    <row r="3" spans="1:2" ht="57.75" customHeight="1" x14ac:dyDescent="0.25">
      <c r="A3" s="301"/>
      <c r="B3" s="142" t="s">
        <v>48</v>
      </c>
    </row>
    <row r="4" spans="1:2" ht="18.75" x14ac:dyDescent="0.25">
      <c r="A4" s="26" t="s">
        <v>72</v>
      </c>
      <c r="B4" s="17">
        <v>1</v>
      </c>
    </row>
    <row r="5" spans="1:2" ht="18.75" x14ac:dyDescent="0.25">
      <c r="A5" s="29" t="s">
        <v>76</v>
      </c>
      <c r="B5" s="20">
        <v>2</v>
      </c>
    </row>
    <row r="6" spans="1:2" ht="18.75" x14ac:dyDescent="0.25">
      <c r="A6" s="48" t="s">
        <v>183</v>
      </c>
      <c r="B6" s="74">
        <v>1</v>
      </c>
    </row>
    <row r="7" spans="1:2" ht="18.75" x14ac:dyDescent="0.25">
      <c r="A7" s="48" t="s">
        <v>73</v>
      </c>
      <c r="B7" s="74"/>
    </row>
    <row r="8" spans="1:2" ht="18.75" x14ac:dyDescent="0.25">
      <c r="A8" s="29" t="s">
        <v>190</v>
      </c>
      <c r="B8" s="20">
        <v>7</v>
      </c>
    </row>
    <row r="9" spans="1:2" ht="18.75" x14ac:dyDescent="0.25">
      <c r="A9" s="48" t="s">
        <v>77</v>
      </c>
      <c r="B9" s="19"/>
    </row>
    <row r="10" spans="1:2" ht="18.75" x14ac:dyDescent="0.25">
      <c r="A10" s="48" t="s">
        <v>75</v>
      </c>
      <c r="B10" s="74"/>
    </row>
    <row r="11" spans="1:2" ht="18.75" x14ac:dyDescent="0.25">
      <c r="A11" s="48" t="s">
        <v>79</v>
      </c>
      <c r="B11" s="74"/>
    </row>
    <row r="12" spans="1:2" ht="18.75" x14ac:dyDescent="0.25">
      <c r="A12" s="48" t="s">
        <v>80</v>
      </c>
      <c r="B12" s="74"/>
    </row>
    <row r="13" spans="1:2" ht="18.75" x14ac:dyDescent="0.25">
      <c r="A13" s="48" t="s">
        <v>184</v>
      </c>
      <c r="B13" s="74"/>
    </row>
    <row r="14" spans="1:2" ht="37.5" x14ac:dyDescent="0.25">
      <c r="A14" s="29" t="s">
        <v>185</v>
      </c>
      <c r="B14" s="74"/>
    </row>
    <row r="15" spans="1:2" ht="18.75" x14ac:dyDescent="0.25">
      <c r="A15" s="60" t="s">
        <v>74</v>
      </c>
      <c r="B15" s="19"/>
    </row>
    <row r="16" spans="1:2" ht="18.75" x14ac:dyDescent="0.25">
      <c r="A16" s="48" t="s">
        <v>78</v>
      </c>
      <c r="B16" s="74"/>
    </row>
    <row r="17" spans="1:2" ht="18.75" x14ac:dyDescent="0.25">
      <c r="A17" s="48" t="s">
        <v>225</v>
      </c>
      <c r="B17" s="74"/>
    </row>
    <row r="18" spans="1:2" ht="18.75" x14ac:dyDescent="0.25">
      <c r="A18" s="48" t="s">
        <v>262</v>
      </c>
      <c r="B18" s="74"/>
    </row>
    <row r="19" spans="1:2" ht="18.75" x14ac:dyDescent="0.25">
      <c r="A19" s="103" t="s">
        <v>81</v>
      </c>
      <c r="B19" s="75">
        <f>B18+B17+B16+B15+B14+B13+B12+B11+B10+B9+B8+B7++B6+B5+B4</f>
        <v>11</v>
      </c>
    </row>
    <row r="20" spans="1:2" ht="18.75" x14ac:dyDescent="0.3">
      <c r="A20" s="18"/>
      <c r="B20" s="18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6"/>
  <sheetViews>
    <sheetView view="pageBreakPreview" zoomScale="50" zoomScaleSheetLayoutView="50" workbookViewId="0">
      <selection activeCell="P4" sqref="P4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187" t="s">
        <v>277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48" customHeight="1" x14ac:dyDescent="0.3">
      <c r="A2" s="365"/>
      <c r="B2" s="365"/>
      <c r="C2" s="366" t="s">
        <v>273</v>
      </c>
      <c r="D2" s="366"/>
      <c r="E2" s="366"/>
      <c r="F2" s="358" t="s">
        <v>270</v>
      </c>
      <c r="G2" s="359"/>
      <c r="H2" s="360"/>
      <c r="I2" s="358" t="s">
        <v>279</v>
      </c>
      <c r="J2" s="359"/>
      <c r="K2" s="360"/>
    </row>
    <row r="3" spans="1:11" ht="47.25" customHeight="1" x14ac:dyDescent="0.3">
      <c r="A3" s="363" t="s">
        <v>274</v>
      </c>
      <c r="B3" s="363"/>
      <c r="C3" s="361" t="s">
        <v>549</v>
      </c>
      <c r="D3" s="361"/>
      <c r="E3" s="361"/>
      <c r="F3" s="361">
        <v>20</v>
      </c>
      <c r="G3" s="361"/>
      <c r="H3" s="361"/>
      <c r="I3" s="361" t="s">
        <v>550</v>
      </c>
      <c r="J3" s="361"/>
      <c r="K3" s="361"/>
    </row>
    <row r="4" spans="1:11" ht="44.25" customHeight="1" x14ac:dyDescent="0.3">
      <c r="A4" s="363" t="s">
        <v>275</v>
      </c>
      <c r="B4" s="363"/>
      <c r="C4" s="361"/>
      <c r="D4" s="361"/>
      <c r="E4" s="361"/>
      <c r="F4" s="361"/>
      <c r="G4" s="361"/>
      <c r="H4" s="361"/>
      <c r="I4" s="361"/>
      <c r="J4" s="361"/>
      <c r="K4" s="361"/>
    </row>
    <row r="5" spans="1:11" ht="50.25" customHeight="1" x14ac:dyDescent="0.3">
      <c r="A5" s="363" t="s">
        <v>276</v>
      </c>
      <c r="B5" s="363"/>
      <c r="C5" s="361" t="s">
        <v>551</v>
      </c>
      <c r="D5" s="361"/>
      <c r="E5" s="361"/>
      <c r="F5" s="362">
        <v>21</v>
      </c>
      <c r="G5" s="362"/>
      <c r="H5" s="362"/>
      <c r="I5" s="361" t="s">
        <v>552</v>
      </c>
      <c r="J5" s="361"/>
      <c r="K5" s="361"/>
    </row>
    <row r="6" spans="1:11" ht="51" customHeight="1" x14ac:dyDescent="0.3">
      <c r="A6" s="364" t="s">
        <v>278</v>
      </c>
      <c r="B6" s="364"/>
      <c r="C6" s="361"/>
      <c r="D6" s="361"/>
      <c r="E6" s="361"/>
      <c r="F6" s="361"/>
      <c r="G6" s="361"/>
      <c r="H6" s="361"/>
      <c r="I6" s="361"/>
      <c r="J6" s="361"/>
      <c r="K6" s="361"/>
    </row>
  </sheetData>
  <mergeCells count="20">
    <mergeCell ref="C2:E2"/>
    <mergeCell ref="C3:E3"/>
    <mergeCell ref="C4:E4"/>
    <mergeCell ref="C5:E5"/>
    <mergeCell ref="C6:E6"/>
    <mergeCell ref="A3:B3"/>
    <mergeCell ref="A4:B4"/>
    <mergeCell ref="A5:B5"/>
    <mergeCell ref="A6:B6"/>
    <mergeCell ref="A2:B2"/>
    <mergeCell ref="F6:H6"/>
    <mergeCell ref="I3:K3"/>
    <mergeCell ref="I4:K4"/>
    <mergeCell ref="I5:K5"/>
    <mergeCell ref="I6:K6"/>
    <mergeCell ref="F2:H2"/>
    <mergeCell ref="I2:K2"/>
    <mergeCell ref="F3:H3"/>
    <mergeCell ref="F4:H4"/>
    <mergeCell ref="F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3"/>
  <sheetViews>
    <sheetView view="pageBreakPreview" zoomScale="90" zoomScaleSheetLayoutView="90" workbookViewId="0">
      <selection activeCell="F12" sqref="F12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290" t="s">
        <v>82</v>
      </c>
      <c r="B1" s="290"/>
      <c r="C1" s="290"/>
      <c r="D1" s="290"/>
      <c r="E1" s="290"/>
      <c r="F1" s="290"/>
      <c r="G1" s="290"/>
      <c r="H1" s="290"/>
    </row>
    <row r="2" spans="1:9" s="2" customFormat="1" ht="18.75" x14ac:dyDescent="0.3">
      <c r="A2" s="34" t="s">
        <v>68</v>
      </c>
      <c r="B2" s="34"/>
      <c r="C2" s="34"/>
      <c r="D2" s="34"/>
      <c r="E2" s="34"/>
      <c r="F2" s="34"/>
      <c r="G2" s="34"/>
      <c r="H2" s="34"/>
    </row>
    <row r="3" spans="1:9" s="1" customFormat="1" ht="21" customHeight="1" x14ac:dyDescent="0.3">
      <c r="A3" s="291" t="s">
        <v>56</v>
      </c>
      <c r="B3" s="294" t="s">
        <v>71</v>
      </c>
      <c r="C3" s="297" t="s">
        <v>176</v>
      </c>
      <c r="D3" s="298"/>
      <c r="E3" s="297" t="s">
        <v>192</v>
      </c>
      <c r="F3" s="298"/>
      <c r="G3" s="301" t="s">
        <v>0</v>
      </c>
      <c r="H3" s="301"/>
    </row>
    <row r="4" spans="1:9" s="1" customFormat="1" ht="54" customHeight="1" x14ac:dyDescent="0.3">
      <c r="A4" s="292"/>
      <c r="B4" s="295"/>
      <c r="C4" s="299"/>
      <c r="D4" s="300"/>
      <c r="E4" s="299"/>
      <c r="F4" s="296"/>
      <c r="G4" s="301" t="s">
        <v>177</v>
      </c>
      <c r="H4" s="301" t="s">
        <v>193</v>
      </c>
    </row>
    <row r="5" spans="1:9" s="1" customFormat="1" ht="18.75" hidden="1" customHeight="1" x14ac:dyDescent="0.3">
      <c r="A5" s="292"/>
      <c r="B5" s="295"/>
      <c r="C5" s="35"/>
      <c r="D5" s="35"/>
      <c r="E5" s="35"/>
      <c r="F5" s="36"/>
      <c r="G5" s="301"/>
      <c r="H5" s="301"/>
    </row>
    <row r="6" spans="1:9" s="1" customFormat="1" ht="21.75" customHeight="1" x14ac:dyDescent="0.3">
      <c r="A6" s="293"/>
      <c r="B6" s="296"/>
      <c r="C6" s="23" t="s">
        <v>53</v>
      </c>
      <c r="D6" s="23" t="s">
        <v>83</v>
      </c>
      <c r="E6" s="23" t="s">
        <v>53</v>
      </c>
      <c r="F6" s="126" t="s">
        <v>83</v>
      </c>
      <c r="G6" s="301"/>
      <c r="H6" s="301"/>
    </row>
    <row r="7" spans="1:9" s="1" customFormat="1" ht="39" customHeight="1" x14ac:dyDescent="0.3">
      <c r="A7" s="37">
        <v>1</v>
      </c>
      <c r="B7" s="38" t="s">
        <v>54</v>
      </c>
      <c r="C7" s="143">
        <v>18</v>
      </c>
      <c r="D7" s="143">
        <v>18</v>
      </c>
      <c r="E7" s="143">
        <v>475</v>
      </c>
      <c r="F7" s="143">
        <v>475</v>
      </c>
      <c r="G7" s="143">
        <v>0</v>
      </c>
      <c r="H7" s="143">
        <v>0</v>
      </c>
    </row>
    <row r="8" spans="1:9" s="1" customFormat="1" ht="39" customHeight="1" x14ac:dyDescent="0.3">
      <c r="A8" s="37">
        <v>2</v>
      </c>
      <c r="B8" s="38" t="s">
        <v>55</v>
      </c>
      <c r="C8" s="143">
        <v>1</v>
      </c>
      <c r="D8" s="143">
        <v>1</v>
      </c>
      <c r="E8" s="143">
        <v>15</v>
      </c>
      <c r="F8" s="143">
        <v>15</v>
      </c>
      <c r="G8" s="143">
        <v>0</v>
      </c>
      <c r="H8" s="143">
        <v>0</v>
      </c>
    </row>
    <row r="9" spans="1:9" s="1" customFormat="1" ht="19.5" customHeight="1" x14ac:dyDescent="0.3">
      <c r="A9" s="307">
        <v>3</v>
      </c>
      <c r="B9" s="87" t="s">
        <v>63</v>
      </c>
      <c r="C9" s="309">
        <v>3</v>
      </c>
      <c r="D9" s="309">
        <v>3</v>
      </c>
      <c r="E9" s="311">
        <v>50</v>
      </c>
      <c r="F9" s="312"/>
      <c r="G9" s="309">
        <v>0</v>
      </c>
      <c r="H9" s="85">
        <v>0</v>
      </c>
    </row>
    <row r="10" spans="1:9" s="1" customFormat="1" ht="18.75" customHeight="1" x14ac:dyDescent="0.3">
      <c r="A10" s="308"/>
      <c r="B10" s="87" t="s">
        <v>85</v>
      </c>
      <c r="C10" s="310"/>
      <c r="D10" s="310"/>
      <c r="E10" s="143">
        <v>50</v>
      </c>
      <c r="F10" s="143">
        <v>50</v>
      </c>
      <c r="G10" s="310"/>
      <c r="H10" s="143">
        <v>0</v>
      </c>
    </row>
    <row r="11" spans="1:9" s="1" customFormat="1" ht="56.25" customHeight="1" x14ac:dyDescent="0.3">
      <c r="A11" s="37">
        <v>4</v>
      </c>
      <c r="B11" s="39" t="s">
        <v>64</v>
      </c>
      <c r="C11" s="143">
        <v>2</v>
      </c>
      <c r="D11" s="143">
        <v>2</v>
      </c>
      <c r="E11" s="143">
        <v>25</v>
      </c>
      <c r="F11" s="143">
        <v>25</v>
      </c>
      <c r="G11" s="143">
        <v>0</v>
      </c>
      <c r="H11" s="143">
        <v>0</v>
      </c>
    </row>
    <row r="12" spans="1:9" s="1" customFormat="1" ht="56.25" x14ac:dyDescent="0.3">
      <c r="A12" s="37">
        <v>5</v>
      </c>
      <c r="B12" s="38" t="s">
        <v>65</v>
      </c>
      <c r="C12" s="143">
        <v>26</v>
      </c>
      <c r="D12" s="143">
        <v>26</v>
      </c>
      <c r="E12" s="143">
        <v>635</v>
      </c>
      <c r="F12" s="143">
        <v>635</v>
      </c>
      <c r="G12" s="143">
        <v>0</v>
      </c>
      <c r="H12" s="143">
        <v>0</v>
      </c>
    </row>
    <row r="13" spans="1:9" s="1" customFormat="1" ht="39" customHeight="1" x14ac:dyDescent="0.3">
      <c r="A13" s="37">
        <v>6</v>
      </c>
      <c r="B13" s="39" t="s">
        <v>66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</row>
    <row r="14" spans="1:9" s="2" customFormat="1" ht="39" customHeight="1" x14ac:dyDescent="0.3">
      <c r="A14" s="313" t="s">
        <v>84</v>
      </c>
      <c r="B14" s="314"/>
      <c r="C14" s="317">
        <f>C13+C12+C11+C9+C8+C7</f>
        <v>50</v>
      </c>
      <c r="D14" s="317">
        <f>D13+D12+D11+D9+D8+D7</f>
        <v>50</v>
      </c>
      <c r="E14" s="40">
        <f>E7+E8+E11+E12+E13</f>
        <v>1150</v>
      </c>
      <c r="F14" s="40">
        <f>F7+F8+F11+F12+F13</f>
        <v>1150</v>
      </c>
      <c r="G14" s="317">
        <f>G7+G8+G9+G11+G12+G13</f>
        <v>0</v>
      </c>
      <c r="H14" s="40"/>
      <c r="I14" s="94"/>
    </row>
    <row r="15" spans="1:9" ht="39" customHeight="1" x14ac:dyDescent="0.25">
      <c r="A15" s="315"/>
      <c r="B15" s="316"/>
      <c r="C15" s="318"/>
      <c r="D15" s="318"/>
      <c r="E15" s="41">
        <f>E10</f>
        <v>50</v>
      </c>
      <c r="F15" s="41">
        <f>F10</f>
        <v>50</v>
      </c>
      <c r="G15" s="318"/>
      <c r="H15" s="41"/>
    </row>
    <row r="16" spans="1:9" ht="18.75" x14ac:dyDescent="0.3">
      <c r="A16" s="302" t="s">
        <v>191</v>
      </c>
      <c r="B16" s="303"/>
      <c r="C16" s="304">
        <f>F14+E9</f>
        <v>1200</v>
      </c>
      <c r="D16" s="305"/>
      <c r="E16" s="305"/>
      <c r="F16" s="305"/>
      <c r="G16" s="305"/>
      <c r="H16" s="306"/>
      <c r="I16" s="91">
        <f>F14+F15</f>
        <v>1200</v>
      </c>
    </row>
    <row r="18" spans="9:32" ht="15" customHeight="1" x14ac:dyDescent="0.3">
      <c r="I18" s="6"/>
      <c r="J18" s="6"/>
      <c r="K18" s="6"/>
      <c r="L18" s="6"/>
      <c r="M18" s="6"/>
      <c r="N18" s="6"/>
      <c r="O18" s="6"/>
      <c r="P18" s="6"/>
      <c r="Q18" s="6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9:32" ht="15" customHeight="1" x14ac:dyDescent="0.3">
      <c r="I19" s="6"/>
      <c r="J19" s="6"/>
      <c r="K19" s="6"/>
      <c r="L19" s="6"/>
      <c r="M19" s="6"/>
      <c r="N19" s="6"/>
      <c r="O19" s="6"/>
      <c r="P19" s="6"/>
      <c r="Q19" s="6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9:32" ht="18.75" x14ac:dyDescent="0.3">
      <c r="I20" s="7"/>
      <c r="J20" s="8"/>
      <c r="K20" s="9"/>
      <c r="L20" s="8"/>
      <c r="M20" s="8"/>
      <c r="N20" s="8"/>
      <c r="O20" s="10"/>
      <c r="P20" s="8"/>
      <c r="Q20" s="8"/>
      <c r="R20" s="9"/>
      <c r="S20" s="8"/>
      <c r="T20" s="8"/>
      <c r="U20" s="11"/>
      <c r="V20" s="9"/>
      <c r="W20" s="12"/>
      <c r="X20" s="8"/>
      <c r="Y20" s="9"/>
      <c r="Z20" s="8"/>
      <c r="AA20" s="8"/>
      <c r="AB20" s="9"/>
      <c r="AC20" s="1"/>
      <c r="AD20" s="1"/>
      <c r="AE20" s="1"/>
      <c r="AF20" s="1"/>
    </row>
    <row r="21" spans="9:32" ht="18.75" x14ac:dyDescent="0.3">
      <c r="I21" s="7"/>
      <c r="J21" s="8"/>
      <c r="K21" s="9"/>
      <c r="L21" s="8"/>
      <c r="M21" s="8"/>
      <c r="N21" s="8"/>
      <c r="O21" s="10"/>
      <c r="P21" s="8"/>
      <c r="Q21" s="8"/>
      <c r="R21" s="9"/>
      <c r="S21" s="8"/>
      <c r="T21" s="8"/>
      <c r="U21" s="11"/>
      <c r="V21" s="9"/>
      <c r="W21" s="12"/>
      <c r="X21" s="8"/>
      <c r="Y21" s="9"/>
      <c r="Z21" s="8"/>
      <c r="AA21" s="8"/>
      <c r="AB21" s="9"/>
      <c r="AC21" s="1"/>
      <c r="AD21" s="1"/>
      <c r="AE21" s="1"/>
      <c r="AF21" s="1"/>
    </row>
    <row r="22" spans="9:32" ht="18.75" x14ac:dyDescent="0.3">
      <c r="I22" s="7"/>
      <c r="J22" s="8"/>
      <c r="K22" s="9"/>
      <c r="L22" s="8"/>
      <c r="M22" s="8"/>
      <c r="N22" s="8"/>
      <c r="O22" s="10"/>
      <c r="P22" s="8"/>
      <c r="Q22" s="8"/>
      <c r="R22" s="9"/>
      <c r="S22" s="8"/>
      <c r="T22" s="8"/>
      <c r="U22" s="11"/>
      <c r="V22" s="9"/>
      <c r="W22" s="12"/>
      <c r="X22" s="8"/>
      <c r="Y22" s="9"/>
      <c r="Z22" s="8"/>
      <c r="AA22" s="8"/>
      <c r="AB22" s="9"/>
      <c r="AC22" s="1"/>
      <c r="AD22" s="1"/>
      <c r="AE22" s="1"/>
      <c r="AF22" s="1"/>
    </row>
    <row r="23" spans="9:32" ht="18.75" x14ac:dyDescent="0.3">
      <c r="I23" s="7"/>
      <c r="J23" s="8"/>
      <c r="K23" s="9"/>
      <c r="L23" s="8"/>
      <c r="M23" s="8"/>
      <c r="N23" s="8"/>
      <c r="O23" s="10"/>
      <c r="P23" s="8"/>
      <c r="Q23" s="8"/>
      <c r="R23" s="9"/>
      <c r="S23" s="8"/>
      <c r="T23" s="8"/>
      <c r="U23" s="11"/>
      <c r="V23" s="9"/>
      <c r="W23" s="12"/>
      <c r="X23" s="8"/>
      <c r="Y23" s="9"/>
      <c r="Z23" s="8"/>
      <c r="AA23" s="8"/>
      <c r="AB23" s="9"/>
      <c r="AC23" s="1"/>
      <c r="AD23" s="1"/>
      <c r="AE23" s="1"/>
      <c r="AF23" s="1"/>
    </row>
    <row r="24" spans="9:32" ht="18.75" x14ac:dyDescent="0.3">
      <c r="I24" s="7"/>
      <c r="J24" s="8"/>
      <c r="K24" s="9"/>
      <c r="L24" s="8"/>
      <c r="M24" s="8"/>
      <c r="N24" s="8"/>
      <c r="O24" s="10"/>
      <c r="P24" s="8"/>
      <c r="Q24" s="8"/>
      <c r="R24" s="9"/>
      <c r="S24" s="8"/>
      <c r="T24" s="8"/>
      <c r="U24" s="8"/>
      <c r="V24" s="9"/>
      <c r="W24" s="12"/>
      <c r="X24" s="8"/>
      <c r="Y24" s="9"/>
      <c r="Z24" s="8"/>
      <c r="AA24" s="8"/>
      <c r="AB24" s="9"/>
      <c r="AC24" s="1"/>
      <c r="AD24" s="1"/>
      <c r="AE24" s="1"/>
      <c r="AF24" s="1"/>
    </row>
    <row r="25" spans="9:32" ht="18.75" customHeight="1" x14ac:dyDescent="0.3">
      <c r="I25" s="6"/>
      <c r="J25" s="8"/>
      <c r="K25" s="9"/>
      <c r="L25" s="8"/>
      <c r="M25" s="8"/>
      <c r="N25" s="9"/>
      <c r="O25" s="10"/>
      <c r="P25" s="8"/>
      <c r="Q25" s="8"/>
      <c r="R25" s="9"/>
      <c r="S25" s="9"/>
      <c r="T25" s="8"/>
      <c r="U25" s="9"/>
      <c r="V25" s="9"/>
      <c r="W25" s="12"/>
      <c r="X25" s="8"/>
      <c r="Y25" s="9"/>
      <c r="Z25" s="8"/>
      <c r="AA25" s="9"/>
      <c r="AB25" s="9"/>
      <c r="AC25" s="1"/>
      <c r="AD25" s="1"/>
      <c r="AE25" s="1"/>
      <c r="AF25" s="1"/>
    </row>
    <row r="26" spans="9:32" ht="18.75" x14ac:dyDescent="0.3">
      <c r="I26" s="7"/>
      <c r="J26" s="8"/>
      <c r="K26" s="9"/>
      <c r="L26" s="8"/>
      <c r="M26" s="8"/>
      <c r="N26" s="8"/>
      <c r="O26" s="10"/>
      <c r="P26" s="8"/>
      <c r="Q26" s="8"/>
      <c r="R26" s="9"/>
      <c r="S26" s="9"/>
      <c r="T26" s="8"/>
      <c r="U26" s="11"/>
      <c r="V26" s="9"/>
      <c r="W26" s="12"/>
      <c r="X26" s="8"/>
      <c r="Y26" s="9"/>
      <c r="Z26" s="8"/>
      <c r="AA26" s="8"/>
      <c r="AB26" s="9"/>
      <c r="AC26" s="1"/>
      <c r="AD26" s="1"/>
      <c r="AE26" s="1"/>
      <c r="AF26" s="1"/>
    </row>
    <row r="27" spans="9:32" ht="18.75" x14ac:dyDescent="0.3">
      <c r="I27" s="7"/>
      <c r="J27" s="8"/>
      <c r="K27" s="9"/>
      <c r="L27" s="8"/>
      <c r="M27" s="8"/>
      <c r="N27" s="8"/>
      <c r="O27" s="10"/>
      <c r="P27" s="8"/>
      <c r="Q27" s="8"/>
      <c r="R27" s="9"/>
      <c r="S27" s="8"/>
      <c r="T27" s="8"/>
      <c r="U27" s="11"/>
      <c r="V27" s="9"/>
      <c r="W27" s="12"/>
      <c r="X27" s="8"/>
      <c r="Y27" s="9"/>
      <c r="Z27" s="8"/>
      <c r="AA27" s="8"/>
      <c r="AB27" s="9"/>
      <c r="AC27" s="1"/>
      <c r="AD27" s="1"/>
      <c r="AE27" s="1"/>
      <c r="AF27" s="1"/>
    </row>
    <row r="28" spans="9:32" ht="18.75" x14ac:dyDescent="0.3">
      <c r="I28" s="7"/>
      <c r="J28" s="8"/>
      <c r="K28" s="9"/>
      <c r="L28" s="8"/>
      <c r="M28" s="8"/>
      <c r="N28" s="8"/>
      <c r="O28" s="10"/>
      <c r="P28" s="8"/>
      <c r="Q28" s="8"/>
      <c r="R28" s="9"/>
      <c r="S28" s="8"/>
      <c r="T28" s="8"/>
      <c r="U28" s="11"/>
      <c r="V28" s="9"/>
      <c r="W28" s="12"/>
      <c r="X28" s="8"/>
      <c r="Y28" s="9"/>
      <c r="Z28" s="8"/>
      <c r="AA28" s="8"/>
      <c r="AB28" s="9"/>
      <c r="AC28" s="1"/>
      <c r="AD28" s="1"/>
      <c r="AE28" s="1"/>
      <c r="AF28" s="1"/>
    </row>
    <row r="29" spans="9:32" ht="18.75" x14ac:dyDescent="0.3">
      <c r="I29" s="13"/>
      <c r="J29" s="8"/>
      <c r="K29" s="9"/>
      <c r="L29" s="8"/>
      <c r="M29" s="8"/>
      <c r="N29" s="8"/>
      <c r="O29" s="10"/>
      <c r="P29" s="8"/>
      <c r="Q29" s="8"/>
      <c r="R29" s="9"/>
      <c r="S29" s="8"/>
      <c r="T29" s="8"/>
      <c r="U29" s="11"/>
      <c r="V29" s="9"/>
      <c r="W29" s="12"/>
      <c r="X29" s="8"/>
      <c r="Y29" s="9"/>
      <c r="Z29" s="8"/>
      <c r="AA29" s="8"/>
      <c r="AB29" s="9"/>
      <c r="AC29" s="1"/>
      <c r="AD29" s="1"/>
      <c r="AE29" s="1"/>
      <c r="AF29" s="1"/>
    </row>
    <row r="30" spans="9:32" ht="18.75" x14ac:dyDescent="0.3">
      <c r="I30" s="13"/>
      <c r="J30" s="8"/>
      <c r="K30" s="9"/>
      <c r="L30" s="8"/>
      <c r="M30" s="8"/>
      <c r="N30" s="8"/>
      <c r="O30" s="10"/>
      <c r="P30" s="8"/>
      <c r="Q30" s="8"/>
      <c r="R30" s="9"/>
      <c r="S30" s="8"/>
      <c r="T30" s="8"/>
      <c r="U30" s="11"/>
      <c r="V30" s="9"/>
      <c r="W30" s="12"/>
      <c r="X30" s="8"/>
      <c r="Y30" s="9"/>
      <c r="Z30" s="8"/>
      <c r="AA30" s="8"/>
      <c r="AB30" s="9"/>
      <c r="AC30" s="1"/>
      <c r="AD30" s="1"/>
      <c r="AE30" s="1"/>
      <c r="AF30" s="1"/>
    </row>
    <row r="33" s="14" customFormat="1" ht="15" customHeight="1" x14ac:dyDescent="0.25"/>
  </sheetData>
  <mergeCells count="19"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  <mergeCell ref="A1:H1"/>
    <mergeCell ref="A3:A6"/>
    <mergeCell ref="B3:B6"/>
    <mergeCell ref="C3:D4"/>
    <mergeCell ref="E3:F4"/>
    <mergeCell ref="G3:H3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view="pageBreakPreview" zoomScale="90" zoomScaleSheetLayoutView="90" workbookViewId="0">
      <selection activeCell="E11" sqref="E11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319" t="s">
        <v>69</v>
      </c>
      <c r="B1" s="319"/>
      <c r="C1" s="319"/>
      <c r="D1" s="2"/>
    </row>
    <row r="2" spans="1:4" ht="38.25" customHeight="1" x14ac:dyDescent="0.25">
      <c r="A2" s="126" t="s">
        <v>1</v>
      </c>
      <c r="B2" s="23" t="s">
        <v>2</v>
      </c>
      <c r="C2" s="23" t="s">
        <v>70</v>
      </c>
      <c r="D2" s="5"/>
    </row>
    <row r="3" spans="1:4" ht="18.75" x14ac:dyDescent="0.25">
      <c r="A3" s="96" t="s">
        <v>3</v>
      </c>
      <c r="B3" s="160">
        <f>SUM(B4:B8)</f>
        <v>1158</v>
      </c>
      <c r="C3" s="161" t="s">
        <v>235</v>
      </c>
      <c r="D3" s="5"/>
    </row>
    <row r="4" spans="1:4" ht="18.75" customHeight="1" x14ac:dyDescent="0.25">
      <c r="A4" s="87" t="s">
        <v>4</v>
      </c>
      <c r="B4" s="162">
        <v>33</v>
      </c>
      <c r="C4" s="163">
        <v>2.7</v>
      </c>
      <c r="D4" s="7"/>
    </row>
    <row r="5" spans="1:4" ht="18.75" customHeight="1" x14ac:dyDescent="0.25">
      <c r="A5" s="87" t="s">
        <v>5</v>
      </c>
      <c r="B5" s="162">
        <v>295</v>
      </c>
      <c r="C5" s="163">
        <v>24.6</v>
      </c>
      <c r="D5" s="7"/>
    </row>
    <row r="6" spans="1:4" ht="18.75" customHeight="1" x14ac:dyDescent="0.25">
      <c r="A6" s="87" t="s">
        <v>6</v>
      </c>
      <c r="B6" s="162">
        <v>356</v>
      </c>
      <c r="C6" s="163">
        <v>29.7</v>
      </c>
      <c r="D6" s="7"/>
    </row>
    <row r="7" spans="1:4" ht="18.75" customHeight="1" x14ac:dyDescent="0.25">
      <c r="A7" s="87" t="s">
        <v>67</v>
      </c>
      <c r="B7" s="162">
        <v>328</v>
      </c>
      <c r="C7" s="163">
        <v>27.3</v>
      </c>
      <c r="D7" s="7"/>
    </row>
    <row r="8" spans="1:4" ht="18.75" customHeight="1" x14ac:dyDescent="0.25">
      <c r="A8" s="87" t="s">
        <v>264</v>
      </c>
      <c r="B8" s="162">
        <v>146</v>
      </c>
      <c r="C8" s="163">
        <v>12.2</v>
      </c>
      <c r="D8" s="7"/>
    </row>
    <row r="9" spans="1:4" ht="18.75" customHeight="1" x14ac:dyDescent="0.25">
      <c r="A9" s="87" t="s">
        <v>265</v>
      </c>
      <c r="B9" s="162">
        <v>42</v>
      </c>
      <c r="C9" s="163">
        <v>3.5</v>
      </c>
      <c r="D9" s="7"/>
    </row>
    <row r="10" spans="1:4" ht="18.75" x14ac:dyDescent="0.25">
      <c r="A10" s="96" t="s">
        <v>7</v>
      </c>
      <c r="B10" s="160">
        <f>SUM(B11:B16)</f>
        <v>1200</v>
      </c>
      <c r="C10" s="161" t="s">
        <v>235</v>
      </c>
      <c r="D10" s="5"/>
    </row>
    <row r="11" spans="1:4" ht="18.75" customHeight="1" x14ac:dyDescent="0.25">
      <c r="A11" s="87" t="s">
        <v>8</v>
      </c>
      <c r="B11" s="162">
        <v>31</v>
      </c>
      <c r="C11" s="163">
        <v>2.6</v>
      </c>
      <c r="D11" s="7"/>
    </row>
    <row r="12" spans="1:4" ht="18.75" customHeight="1" x14ac:dyDescent="0.25">
      <c r="A12" s="87" t="s">
        <v>9</v>
      </c>
      <c r="B12" s="162">
        <v>521</v>
      </c>
      <c r="C12" s="163">
        <v>43.4</v>
      </c>
      <c r="D12" s="7"/>
    </row>
    <row r="13" spans="1:4" ht="18.75" customHeight="1" x14ac:dyDescent="0.25">
      <c r="A13" s="87" t="s">
        <v>267</v>
      </c>
      <c r="B13" s="162">
        <v>35</v>
      </c>
      <c r="C13" s="163">
        <v>2.9</v>
      </c>
      <c r="D13" s="7"/>
    </row>
    <row r="14" spans="1:4" ht="18.75" customHeight="1" x14ac:dyDescent="0.25">
      <c r="A14" s="87" t="s">
        <v>268</v>
      </c>
      <c r="B14" s="162">
        <v>207</v>
      </c>
      <c r="C14" s="163">
        <v>17.3</v>
      </c>
      <c r="D14" s="7"/>
    </row>
    <row r="15" spans="1:4" ht="18.75" customHeight="1" x14ac:dyDescent="0.25">
      <c r="A15" s="87" t="s">
        <v>10</v>
      </c>
      <c r="B15" s="162">
        <v>264</v>
      </c>
      <c r="C15" s="163" t="s">
        <v>340</v>
      </c>
      <c r="D15" s="7"/>
    </row>
    <row r="16" spans="1:4" ht="18.75" x14ac:dyDescent="0.25">
      <c r="A16" s="87" t="s">
        <v>196</v>
      </c>
      <c r="B16" s="162">
        <v>142</v>
      </c>
      <c r="C16" s="163">
        <v>11.8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78"/>
  <sheetViews>
    <sheetView view="pageBreakPreview" topLeftCell="A110" zoomScale="50" zoomScaleNormal="80" zoomScaleSheetLayoutView="50" workbookViewId="0">
      <selection activeCell="D66" sqref="D66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16" customFormat="1" x14ac:dyDescent="0.3">
      <c r="A1" s="319" t="s">
        <v>92</v>
      </c>
      <c r="B1" s="319"/>
      <c r="C1" s="319"/>
      <c r="D1" s="319"/>
      <c r="E1" s="319"/>
      <c r="F1" s="319"/>
      <c r="G1" s="319"/>
      <c r="H1" s="319"/>
      <c r="I1" s="319"/>
      <c r="J1" s="319"/>
      <c r="K1" s="146"/>
      <c r="L1" s="146"/>
    </row>
    <row r="2" spans="1:12" s="3" customFormat="1" ht="37.5" customHeight="1" x14ac:dyDescent="0.25">
      <c r="A2" s="321" t="s">
        <v>56</v>
      </c>
      <c r="B2" s="301" t="s">
        <v>49</v>
      </c>
      <c r="C2" s="301" t="s">
        <v>50</v>
      </c>
      <c r="D2" s="301"/>
      <c r="E2" s="301" t="s">
        <v>51</v>
      </c>
      <c r="F2" s="301" t="s">
        <v>52</v>
      </c>
      <c r="G2" s="301" t="s">
        <v>57</v>
      </c>
      <c r="H2" s="301"/>
      <c r="I2" s="301"/>
      <c r="J2" s="301" t="s">
        <v>58</v>
      </c>
      <c r="K2" s="301" t="s">
        <v>210</v>
      </c>
      <c r="L2" s="301" t="s">
        <v>198</v>
      </c>
    </row>
    <row r="3" spans="1:12" s="3" customFormat="1" ht="57.75" customHeight="1" x14ac:dyDescent="0.25">
      <c r="A3" s="321"/>
      <c r="B3" s="301"/>
      <c r="C3" s="23" t="s">
        <v>53</v>
      </c>
      <c r="D3" s="23" t="s">
        <v>83</v>
      </c>
      <c r="E3" s="301"/>
      <c r="F3" s="301"/>
      <c r="G3" s="23" t="s">
        <v>59</v>
      </c>
      <c r="H3" s="23" t="s">
        <v>209</v>
      </c>
      <c r="I3" s="23" t="s">
        <v>60</v>
      </c>
      <c r="J3" s="301"/>
      <c r="K3" s="301"/>
      <c r="L3" s="301"/>
    </row>
    <row r="4" spans="1:12" s="3" customFormat="1" ht="79.5" customHeight="1" x14ac:dyDescent="0.25">
      <c r="A4" s="54" t="s">
        <v>61</v>
      </c>
      <c r="B4" s="89" t="s">
        <v>54</v>
      </c>
      <c r="C4" s="89">
        <f>SUM(C5,C12,C21)</f>
        <v>5</v>
      </c>
      <c r="D4" s="89">
        <f>SUM(D5,D12,D21)</f>
        <v>5</v>
      </c>
      <c r="E4" s="89"/>
      <c r="F4" s="89"/>
      <c r="G4" s="89">
        <f t="shared" ref="G4:L4" si="0">SUM(G5,G12,G21)</f>
        <v>89</v>
      </c>
      <c r="H4" s="89">
        <f t="shared" si="0"/>
        <v>0</v>
      </c>
      <c r="I4" s="89">
        <f t="shared" si="0"/>
        <v>3650</v>
      </c>
      <c r="J4" s="89">
        <f t="shared" si="0"/>
        <v>0</v>
      </c>
      <c r="K4" s="89">
        <f t="shared" si="0"/>
        <v>1</v>
      </c>
      <c r="L4" s="89">
        <f t="shared" si="0"/>
        <v>0</v>
      </c>
    </row>
    <row r="5" spans="1:12" s="3" customFormat="1" ht="21.6" customHeight="1" x14ac:dyDescent="0.25">
      <c r="A5" s="53"/>
      <c r="B5" s="106" t="s">
        <v>211</v>
      </c>
      <c r="C5" s="168">
        <f>SUM(C6:C11)</f>
        <v>0</v>
      </c>
      <c r="D5" s="168">
        <f>D6+D7+D8+D9+D10+D11</f>
        <v>0</v>
      </c>
      <c r="E5" s="164"/>
      <c r="F5" s="108"/>
      <c r="G5" s="168">
        <f t="shared" ref="G5:L5" si="1">SUM(G6:G11)</f>
        <v>0</v>
      </c>
      <c r="H5" s="168">
        <f t="shared" si="1"/>
        <v>0</v>
      </c>
      <c r="I5" s="107">
        <f t="shared" si="1"/>
        <v>0</v>
      </c>
      <c r="J5" s="108">
        <f t="shared" si="1"/>
        <v>0</v>
      </c>
      <c r="K5" s="108">
        <f t="shared" si="1"/>
        <v>0</v>
      </c>
      <c r="L5" s="108">
        <f t="shared" si="1"/>
        <v>0</v>
      </c>
    </row>
    <row r="6" spans="1:12" s="3" customFormat="1" ht="15.75" customHeight="1" x14ac:dyDescent="0.25">
      <c r="A6" s="53"/>
      <c r="B6" s="61"/>
      <c r="C6" s="52"/>
      <c r="D6" s="52"/>
      <c r="E6" s="50"/>
      <c r="F6" s="50"/>
      <c r="G6" s="17"/>
      <c r="H6" s="17"/>
      <c r="I6" s="17"/>
      <c r="J6" s="50"/>
      <c r="K6" s="50"/>
      <c r="L6" s="50"/>
    </row>
    <row r="7" spans="1:12" s="3" customFormat="1" hidden="1" x14ac:dyDescent="0.25">
      <c r="A7" s="53"/>
      <c r="B7" s="61"/>
      <c r="C7" s="52"/>
      <c r="D7" s="52"/>
      <c r="E7" s="50"/>
      <c r="F7" s="50"/>
      <c r="G7" s="17"/>
      <c r="H7" s="17"/>
      <c r="I7" s="17"/>
      <c r="J7" s="50"/>
      <c r="K7" s="50"/>
      <c r="L7" s="50"/>
    </row>
    <row r="8" spans="1:12" s="3" customFormat="1" hidden="1" x14ac:dyDescent="0.25">
      <c r="A8" s="53"/>
      <c r="B8" s="61"/>
      <c r="C8" s="52"/>
      <c r="D8" s="52"/>
      <c r="E8" s="50"/>
      <c r="F8" s="50"/>
      <c r="G8" s="17"/>
      <c r="H8" s="17"/>
      <c r="I8" s="17"/>
      <c r="J8" s="50"/>
      <c r="K8" s="50"/>
      <c r="L8" s="50"/>
    </row>
    <row r="9" spans="1:12" s="3" customFormat="1" hidden="1" x14ac:dyDescent="0.25">
      <c r="A9" s="53"/>
      <c r="B9" s="61"/>
      <c r="C9" s="52"/>
      <c r="D9" s="52"/>
      <c r="E9" s="50"/>
      <c r="F9" s="50"/>
      <c r="G9" s="17"/>
      <c r="H9" s="17"/>
      <c r="I9" s="17"/>
      <c r="J9" s="50"/>
      <c r="K9" s="50"/>
      <c r="L9" s="50"/>
    </row>
    <row r="10" spans="1:12" s="3" customFormat="1" hidden="1" x14ac:dyDescent="0.25">
      <c r="A10" s="53"/>
      <c r="B10" s="61"/>
      <c r="C10" s="52"/>
      <c r="D10" s="52"/>
      <c r="E10" s="50"/>
      <c r="F10" s="50"/>
      <c r="G10" s="17"/>
      <c r="H10" s="17"/>
      <c r="I10" s="17"/>
      <c r="J10" s="50"/>
      <c r="K10" s="50"/>
      <c r="L10" s="50"/>
    </row>
    <row r="11" spans="1:12" s="3" customFormat="1" hidden="1" x14ac:dyDescent="0.25">
      <c r="A11" s="53"/>
      <c r="B11" s="61"/>
      <c r="C11" s="52"/>
      <c r="D11" s="52"/>
      <c r="E11" s="50"/>
      <c r="F11" s="50"/>
      <c r="G11" s="17"/>
      <c r="H11" s="17"/>
      <c r="I11" s="17"/>
      <c r="J11" s="50"/>
      <c r="K11" s="50"/>
      <c r="L11" s="50"/>
    </row>
    <row r="12" spans="1:12" s="3" customFormat="1" x14ac:dyDescent="0.25">
      <c r="A12" s="53"/>
      <c r="B12" s="106" t="s">
        <v>212</v>
      </c>
      <c r="C12" s="168">
        <f>SUM(C13:C20)</f>
        <v>3</v>
      </c>
      <c r="D12" s="169">
        <f>SUM(D13:D20)</f>
        <v>3</v>
      </c>
      <c r="E12" s="164"/>
      <c r="F12" s="108"/>
      <c r="G12" s="168">
        <f t="shared" ref="G12:L12" si="2">SUM(G13:G20)</f>
        <v>59</v>
      </c>
      <c r="H12" s="168">
        <f t="shared" si="2"/>
        <v>0</v>
      </c>
      <c r="I12" s="168">
        <f t="shared" si="2"/>
        <v>2972</v>
      </c>
      <c r="J12" s="170">
        <f t="shared" si="2"/>
        <v>0</v>
      </c>
      <c r="K12" s="170">
        <f t="shared" si="2"/>
        <v>1</v>
      </c>
      <c r="L12" s="170">
        <f t="shared" si="2"/>
        <v>0</v>
      </c>
    </row>
    <row r="13" spans="1:12" s="3" customFormat="1" ht="56.25" x14ac:dyDescent="0.25">
      <c r="A13" s="53"/>
      <c r="B13" s="214" t="s">
        <v>492</v>
      </c>
      <c r="C13" s="52">
        <v>1</v>
      </c>
      <c r="D13" s="52">
        <v>1</v>
      </c>
      <c r="E13" s="215" t="s">
        <v>493</v>
      </c>
      <c r="F13" s="215" t="s">
        <v>494</v>
      </c>
      <c r="G13" s="52">
        <v>20</v>
      </c>
      <c r="H13" s="52">
        <v>0</v>
      </c>
      <c r="I13" s="52">
        <v>720</v>
      </c>
      <c r="J13" s="50"/>
      <c r="K13" s="50"/>
      <c r="L13" s="50"/>
    </row>
    <row r="14" spans="1:12" s="3" customFormat="1" ht="56.25" x14ac:dyDescent="0.25">
      <c r="A14" s="53"/>
      <c r="B14" s="214" t="s">
        <v>495</v>
      </c>
      <c r="C14" s="52">
        <v>1</v>
      </c>
      <c r="D14" s="52">
        <v>1</v>
      </c>
      <c r="E14" s="215" t="s">
        <v>493</v>
      </c>
      <c r="F14" s="215" t="s">
        <v>297</v>
      </c>
      <c r="G14" s="52">
        <v>27</v>
      </c>
      <c r="H14" s="52">
        <v>0</v>
      </c>
      <c r="I14" s="52">
        <v>1782</v>
      </c>
      <c r="J14" s="50"/>
      <c r="K14" s="50">
        <v>1</v>
      </c>
      <c r="L14" s="50"/>
    </row>
    <row r="15" spans="1:12" s="3" customFormat="1" ht="55.5" customHeight="1" x14ac:dyDescent="0.25">
      <c r="A15" s="53"/>
      <c r="B15" s="214" t="s">
        <v>496</v>
      </c>
      <c r="C15" s="52">
        <v>1</v>
      </c>
      <c r="D15" s="52">
        <v>1</v>
      </c>
      <c r="E15" s="215" t="s">
        <v>493</v>
      </c>
      <c r="F15" s="215" t="s">
        <v>494</v>
      </c>
      <c r="G15" s="52">
        <v>12</v>
      </c>
      <c r="H15" s="52">
        <v>0</v>
      </c>
      <c r="I15" s="52">
        <v>470</v>
      </c>
      <c r="J15" s="50"/>
      <c r="K15" s="50"/>
      <c r="L15" s="50"/>
    </row>
    <row r="16" spans="1:12" s="3" customFormat="1" hidden="1" x14ac:dyDescent="0.25">
      <c r="A16" s="53"/>
      <c r="B16" s="61"/>
      <c r="C16" s="52"/>
      <c r="D16" s="52"/>
      <c r="E16" s="50"/>
      <c r="F16" s="50"/>
      <c r="G16" s="17"/>
      <c r="H16" s="17"/>
      <c r="I16" s="17"/>
      <c r="J16" s="50"/>
      <c r="K16" s="50"/>
      <c r="L16" s="50"/>
    </row>
    <row r="17" spans="1:12" s="3" customFormat="1" hidden="1" x14ac:dyDescent="0.25">
      <c r="A17" s="53"/>
      <c r="B17" s="61"/>
      <c r="C17" s="52"/>
      <c r="D17" s="52"/>
      <c r="E17" s="50"/>
      <c r="F17" s="50"/>
      <c r="G17" s="17"/>
      <c r="H17" s="17"/>
      <c r="I17" s="17"/>
      <c r="J17" s="50"/>
      <c r="K17" s="50"/>
      <c r="L17" s="50"/>
    </row>
    <row r="18" spans="1:12" s="3" customFormat="1" hidden="1" x14ac:dyDescent="0.25">
      <c r="A18" s="53"/>
      <c r="B18" s="61"/>
      <c r="C18" s="52"/>
      <c r="D18" s="52"/>
      <c r="E18" s="50"/>
      <c r="F18" s="50"/>
      <c r="G18" s="17"/>
      <c r="H18" s="17"/>
      <c r="I18" s="17"/>
      <c r="J18" s="50"/>
      <c r="K18" s="50"/>
      <c r="L18" s="50"/>
    </row>
    <row r="19" spans="1:12" s="3" customFormat="1" hidden="1" x14ac:dyDescent="0.25">
      <c r="A19" s="53"/>
      <c r="B19" s="61"/>
      <c r="C19" s="52"/>
      <c r="D19" s="52"/>
      <c r="E19" s="50"/>
      <c r="F19" s="50"/>
      <c r="G19" s="17"/>
      <c r="H19" s="17"/>
      <c r="I19" s="17"/>
      <c r="J19" s="50"/>
      <c r="K19" s="50"/>
      <c r="L19" s="50"/>
    </row>
    <row r="20" spans="1:12" s="3" customFormat="1" hidden="1" x14ac:dyDescent="0.25">
      <c r="A20" s="53"/>
      <c r="B20" s="61"/>
      <c r="C20" s="52"/>
      <c r="D20" s="52"/>
      <c r="E20" s="50"/>
      <c r="F20" s="50"/>
      <c r="G20" s="17"/>
      <c r="H20" s="17"/>
      <c r="I20" s="17"/>
      <c r="J20" s="50"/>
      <c r="K20" s="50"/>
      <c r="L20" s="50"/>
    </row>
    <row r="21" spans="1:12" s="3" customFormat="1" x14ac:dyDescent="0.25">
      <c r="A21" s="53"/>
      <c r="B21" s="106" t="s">
        <v>213</v>
      </c>
      <c r="C21" s="168">
        <f>SUM(C22:C27)</f>
        <v>2</v>
      </c>
      <c r="D21" s="168">
        <f>SUM(D22:D27)</f>
        <v>2</v>
      </c>
      <c r="E21" s="164"/>
      <c r="F21" s="108"/>
      <c r="G21" s="168">
        <f t="shared" ref="G21:L21" si="3">SUM(G22:G27)</f>
        <v>30</v>
      </c>
      <c r="H21" s="168">
        <f t="shared" si="3"/>
        <v>0</v>
      </c>
      <c r="I21" s="168">
        <f t="shared" si="3"/>
        <v>678</v>
      </c>
      <c r="J21" s="170">
        <f t="shared" si="3"/>
        <v>0</v>
      </c>
      <c r="K21" s="170">
        <f t="shared" si="3"/>
        <v>0</v>
      </c>
      <c r="L21" s="170">
        <f t="shared" si="3"/>
        <v>0</v>
      </c>
    </row>
    <row r="22" spans="1:12" s="3" customFormat="1" ht="75" x14ac:dyDescent="0.25">
      <c r="A22" s="53"/>
      <c r="B22" s="216" t="s">
        <v>497</v>
      </c>
      <c r="C22" s="52">
        <v>1</v>
      </c>
      <c r="D22" s="52">
        <v>1</v>
      </c>
      <c r="E22" s="217" t="s">
        <v>498</v>
      </c>
      <c r="F22" s="217" t="s">
        <v>499</v>
      </c>
      <c r="G22" s="52">
        <v>20</v>
      </c>
      <c r="H22" s="52">
        <v>0</v>
      </c>
      <c r="I22" s="52">
        <v>432</v>
      </c>
      <c r="J22" s="50"/>
      <c r="K22" s="50"/>
      <c r="L22" s="50"/>
    </row>
    <row r="23" spans="1:12" s="3" customFormat="1" ht="56.25" x14ac:dyDescent="0.25">
      <c r="A23" s="53"/>
      <c r="B23" s="214" t="s">
        <v>500</v>
      </c>
      <c r="C23" s="52">
        <v>1</v>
      </c>
      <c r="D23" s="52">
        <v>1</v>
      </c>
      <c r="E23" s="218" t="s">
        <v>501</v>
      </c>
      <c r="F23" s="215" t="s">
        <v>502</v>
      </c>
      <c r="G23" s="52">
        <v>10</v>
      </c>
      <c r="H23" s="52">
        <v>0</v>
      </c>
      <c r="I23" s="52">
        <v>246</v>
      </c>
      <c r="J23" s="50"/>
      <c r="K23" s="50"/>
      <c r="L23" s="50"/>
    </row>
    <row r="24" spans="1:12" s="3" customFormat="1" hidden="1" x14ac:dyDescent="0.25">
      <c r="A24" s="53"/>
      <c r="B24" s="61"/>
      <c r="C24" s="17"/>
      <c r="D24" s="17"/>
      <c r="E24" s="165"/>
      <c r="F24" s="50"/>
      <c r="G24" s="17"/>
      <c r="H24" s="17"/>
      <c r="I24" s="17"/>
      <c r="J24" s="50"/>
      <c r="K24" s="50"/>
      <c r="L24" s="50"/>
    </row>
    <row r="25" spans="1:12" s="3" customFormat="1" hidden="1" x14ac:dyDescent="0.25">
      <c r="A25" s="53"/>
      <c r="B25" s="61"/>
      <c r="C25" s="52"/>
      <c r="D25" s="52"/>
      <c r="E25" s="50"/>
      <c r="F25" s="50"/>
      <c r="G25" s="17"/>
      <c r="H25" s="17"/>
      <c r="I25" s="17"/>
      <c r="J25" s="50"/>
      <c r="K25" s="50"/>
      <c r="L25" s="50"/>
    </row>
    <row r="26" spans="1:12" s="3" customFormat="1" hidden="1" x14ac:dyDescent="0.25">
      <c r="A26" s="53"/>
      <c r="B26" s="61"/>
      <c r="C26" s="52"/>
      <c r="D26" s="52"/>
      <c r="E26" s="50"/>
      <c r="F26" s="50"/>
      <c r="G26" s="17"/>
      <c r="H26" s="17"/>
      <c r="I26" s="17"/>
      <c r="J26" s="50"/>
      <c r="K26" s="50"/>
      <c r="L26" s="50"/>
    </row>
    <row r="27" spans="1:12" hidden="1" x14ac:dyDescent="0.25">
      <c r="A27" s="53"/>
      <c r="B27" s="61"/>
      <c r="C27" s="52"/>
      <c r="D27" s="52"/>
      <c r="E27" s="50"/>
      <c r="F27" s="50"/>
      <c r="G27" s="17"/>
      <c r="H27" s="17"/>
      <c r="I27" s="17"/>
      <c r="J27" s="50"/>
      <c r="K27" s="50"/>
      <c r="L27" s="50"/>
    </row>
    <row r="28" spans="1:12" s="3" customFormat="1" ht="85.5" customHeight="1" x14ac:dyDescent="0.25">
      <c r="A28" s="54" t="s">
        <v>62</v>
      </c>
      <c r="B28" s="89" t="s">
        <v>55</v>
      </c>
      <c r="C28" s="89">
        <f>SUM(C29,C34,C40)</f>
        <v>2</v>
      </c>
      <c r="D28" s="89">
        <f>SUM(D29,D34,D40)</f>
        <v>4</v>
      </c>
      <c r="E28" s="89"/>
      <c r="F28" s="89"/>
      <c r="G28" s="89">
        <f>SUM(G29,G34,G40)</f>
        <v>95</v>
      </c>
      <c r="H28" s="89">
        <f>SUM(H29,H34,H40)</f>
        <v>0</v>
      </c>
      <c r="I28" s="89">
        <f>SUM(I29,I34,I40)</f>
        <v>889</v>
      </c>
      <c r="J28" s="89">
        <f>SUM(J29,J34,J40)</f>
        <v>0</v>
      </c>
      <c r="K28" s="89">
        <f>SUM(K29,K34,K40)</f>
        <v>3</v>
      </c>
      <c r="L28" s="89">
        <f>SUM(K29,K34,K40)</f>
        <v>3</v>
      </c>
    </row>
    <row r="29" spans="1:12" s="3" customFormat="1" x14ac:dyDescent="0.25">
      <c r="A29" s="53"/>
      <c r="B29" s="106" t="s">
        <v>211</v>
      </c>
      <c r="C29" s="168">
        <f>SUM(C30:C33)</f>
        <v>0</v>
      </c>
      <c r="D29" s="168">
        <f>SUM(D30:D33)</f>
        <v>0</v>
      </c>
      <c r="E29" s="164"/>
      <c r="F29" s="108"/>
      <c r="G29" s="168">
        <f t="shared" ref="G29:L29" si="4">SUM(G30:G33)</f>
        <v>0</v>
      </c>
      <c r="H29" s="168">
        <f t="shared" si="4"/>
        <v>0</v>
      </c>
      <c r="I29" s="168">
        <f t="shared" si="4"/>
        <v>0</v>
      </c>
      <c r="J29" s="170">
        <f t="shared" si="4"/>
        <v>0</v>
      </c>
      <c r="K29" s="170">
        <f t="shared" si="4"/>
        <v>0</v>
      </c>
      <c r="L29" s="170">
        <f t="shared" si="4"/>
        <v>0</v>
      </c>
    </row>
    <row r="30" spans="1:12" s="3" customFormat="1" ht="17.25" customHeight="1" x14ac:dyDescent="0.25">
      <c r="A30" s="53"/>
      <c r="B30" s="61"/>
      <c r="C30" s="52"/>
      <c r="D30" s="52"/>
      <c r="E30" s="50"/>
      <c r="F30" s="50"/>
      <c r="G30" s="17"/>
      <c r="H30" s="17"/>
      <c r="I30" s="17"/>
      <c r="J30" s="50"/>
      <c r="K30" s="50"/>
      <c r="L30" s="50"/>
    </row>
    <row r="31" spans="1:12" s="3" customFormat="1" hidden="1" x14ac:dyDescent="0.25">
      <c r="A31" s="53"/>
      <c r="B31" s="61"/>
      <c r="C31" s="52"/>
      <c r="D31" s="52"/>
      <c r="E31" s="50"/>
      <c r="F31" s="50"/>
      <c r="G31" s="17"/>
      <c r="H31" s="17"/>
      <c r="I31" s="17"/>
      <c r="J31" s="50"/>
      <c r="K31" s="50"/>
      <c r="L31" s="50"/>
    </row>
    <row r="32" spans="1:12" s="3" customFormat="1" hidden="1" x14ac:dyDescent="0.25">
      <c r="A32" s="53"/>
      <c r="B32" s="61"/>
      <c r="C32" s="52"/>
      <c r="D32" s="52"/>
      <c r="E32" s="50"/>
      <c r="F32" s="50"/>
      <c r="G32" s="17"/>
      <c r="H32" s="17"/>
      <c r="I32" s="17"/>
      <c r="J32" s="50"/>
      <c r="K32" s="50"/>
      <c r="L32" s="50"/>
    </row>
    <row r="33" spans="1:12" s="3" customFormat="1" hidden="1" x14ac:dyDescent="0.25">
      <c r="A33" s="53"/>
      <c r="B33" s="61"/>
      <c r="C33" s="52"/>
      <c r="D33" s="52"/>
      <c r="E33" s="50"/>
      <c r="F33" s="50"/>
      <c r="G33" s="17"/>
      <c r="H33" s="17"/>
      <c r="I33" s="17"/>
      <c r="J33" s="50"/>
      <c r="K33" s="50"/>
      <c r="L33" s="50"/>
    </row>
    <row r="34" spans="1:12" s="3" customFormat="1" x14ac:dyDescent="0.25">
      <c r="A34" s="53"/>
      <c r="B34" s="106" t="s">
        <v>212</v>
      </c>
      <c r="C34" s="168">
        <f>SUM(C35:C39)</f>
        <v>0</v>
      </c>
      <c r="D34" s="168">
        <f>SUM(D35:D39)</f>
        <v>0</v>
      </c>
      <c r="E34" s="164"/>
      <c r="F34" s="108"/>
      <c r="G34" s="168">
        <f t="shared" ref="G34:L34" si="5">SUM(G35:G39)</f>
        <v>0</v>
      </c>
      <c r="H34" s="168">
        <f t="shared" si="5"/>
        <v>0</v>
      </c>
      <c r="I34" s="168">
        <f t="shared" si="5"/>
        <v>0</v>
      </c>
      <c r="J34" s="170">
        <f t="shared" si="5"/>
        <v>0</v>
      </c>
      <c r="K34" s="170">
        <f t="shared" si="5"/>
        <v>0</v>
      </c>
      <c r="L34" s="170">
        <f t="shared" si="5"/>
        <v>0</v>
      </c>
    </row>
    <row r="35" spans="1:12" s="3" customFormat="1" x14ac:dyDescent="0.25">
      <c r="A35" s="53"/>
      <c r="B35" s="61"/>
      <c r="C35" s="52"/>
      <c r="D35" s="52"/>
      <c r="E35" s="50"/>
      <c r="F35" s="50"/>
      <c r="G35" s="17"/>
      <c r="H35" s="17"/>
      <c r="I35" s="17"/>
      <c r="J35" s="50"/>
      <c r="K35" s="50"/>
      <c r="L35" s="50"/>
    </row>
    <row r="36" spans="1:12" s="3" customFormat="1" hidden="1" x14ac:dyDescent="0.25">
      <c r="A36" s="53"/>
      <c r="B36" s="61"/>
      <c r="C36" s="52"/>
      <c r="D36" s="52"/>
      <c r="E36" s="50"/>
      <c r="F36" s="50"/>
      <c r="G36" s="17"/>
      <c r="H36" s="17"/>
      <c r="I36" s="17"/>
      <c r="J36" s="50"/>
      <c r="K36" s="50"/>
      <c r="L36" s="50"/>
    </row>
    <row r="37" spans="1:12" s="3" customFormat="1" hidden="1" x14ac:dyDescent="0.25">
      <c r="A37" s="53"/>
      <c r="B37" s="61"/>
      <c r="C37" s="52"/>
      <c r="D37" s="52"/>
      <c r="E37" s="50"/>
      <c r="F37" s="50"/>
      <c r="G37" s="17"/>
      <c r="H37" s="17"/>
      <c r="I37" s="17"/>
      <c r="J37" s="50"/>
      <c r="K37" s="50"/>
      <c r="L37" s="50"/>
    </row>
    <row r="38" spans="1:12" s="3" customFormat="1" hidden="1" x14ac:dyDescent="0.25">
      <c r="A38" s="53"/>
      <c r="B38" s="61"/>
      <c r="C38" s="52"/>
      <c r="D38" s="52"/>
      <c r="E38" s="50"/>
      <c r="F38" s="50"/>
      <c r="G38" s="17"/>
      <c r="H38" s="17"/>
      <c r="I38" s="17"/>
      <c r="J38" s="50"/>
      <c r="K38" s="50"/>
      <c r="L38" s="50"/>
    </row>
    <row r="39" spans="1:12" s="3" customFormat="1" hidden="1" x14ac:dyDescent="0.25">
      <c r="A39" s="53"/>
      <c r="B39" s="61"/>
      <c r="C39" s="52"/>
      <c r="D39" s="52"/>
      <c r="E39" s="50"/>
      <c r="F39" s="50"/>
      <c r="G39" s="17"/>
      <c r="H39" s="17"/>
      <c r="I39" s="17"/>
      <c r="J39" s="50"/>
      <c r="K39" s="50"/>
      <c r="L39" s="50"/>
    </row>
    <row r="40" spans="1:12" s="3" customFormat="1" x14ac:dyDescent="0.25">
      <c r="A40" s="53"/>
      <c r="B40" s="106" t="s">
        <v>213</v>
      </c>
      <c r="C40" s="168">
        <f>SUM(C41:C45)</f>
        <v>2</v>
      </c>
      <c r="D40" s="168">
        <f>SUM(D41:D45)</f>
        <v>4</v>
      </c>
      <c r="E40" s="164"/>
      <c r="F40" s="108"/>
      <c r="G40" s="168">
        <f t="shared" ref="G40:L40" si="6">SUM(G41:G45)</f>
        <v>95</v>
      </c>
      <c r="H40" s="168">
        <f t="shared" si="6"/>
        <v>0</v>
      </c>
      <c r="I40" s="168">
        <f t="shared" si="6"/>
        <v>889</v>
      </c>
      <c r="J40" s="170">
        <f t="shared" si="6"/>
        <v>0</v>
      </c>
      <c r="K40" s="170">
        <f t="shared" si="6"/>
        <v>3</v>
      </c>
      <c r="L40" s="170">
        <f t="shared" si="6"/>
        <v>580000</v>
      </c>
    </row>
    <row r="41" spans="1:12" s="3" customFormat="1" ht="56.25" x14ac:dyDescent="0.25">
      <c r="A41" s="53"/>
      <c r="B41" s="214" t="s">
        <v>503</v>
      </c>
      <c r="C41" s="52">
        <v>1</v>
      </c>
      <c r="D41" s="52">
        <v>1</v>
      </c>
      <c r="E41" s="215" t="s">
        <v>504</v>
      </c>
      <c r="F41" s="215" t="s">
        <v>297</v>
      </c>
      <c r="G41" s="52">
        <v>20</v>
      </c>
      <c r="H41" s="52">
        <v>0</v>
      </c>
      <c r="I41" s="52">
        <v>220</v>
      </c>
      <c r="J41" s="50"/>
      <c r="K41" s="50"/>
      <c r="L41" s="50"/>
    </row>
    <row r="42" spans="1:12" s="3" customFormat="1" ht="75" x14ac:dyDescent="0.25">
      <c r="A42" s="53"/>
      <c r="B42" s="214" t="s">
        <v>505</v>
      </c>
      <c r="C42" s="52">
        <v>1</v>
      </c>
      <c r="D42" s="52">
        <v>1</v>
      </c>
      <c r="E42" s="215" t="s">
        <v>506</v>
      </c>
      <c r="F42" s="215" t="s">
        <v>287</v>
      </c>
      <c r="G42" s="52">
        <v>15</v>
      </c>
      <c r="H42" s="52">
        <v>0</v>
      </c>
      <c r="I42" s="52">
        <v>117</v>
      </c>
      <c r="J42" s="215"/>
      <c r="K42" s="215">
        <v>1</v>
      </c>
      <c r="L42" s="219">
        <v>100000</v>
      </c>
    </row>
    <row r="43" spans="1:12" s="3" customFormat="1" ht="56.25" x14ac:dyDescent="0.25">
      <c r="A43" s="53"/>
      <c r="B43" s="214" t="s">
        <v>507</v>
      </c>
      <c r="C43" s="52">
        <v>0</v>
      </c>
      <c r="D43" s="52">
        <v>1</v>
      </c>
      <c r="E43" s="215" t="s">
        <v>508</v>
      </c>
      <c r="F43" s="215" t="s">
        <v>287</v>
      </c>
      <c r="G43" s="52">
        <v>40</v>
      </c>
      <c r="H43" s="52">
        <v>0</v>
      </c>
      <c r="I43" s="52">
        <v>452</v>
      </c>
      <c r="J43" s="215"/>
      <c r="K43" s="215">
        <v>1</v>
      </c>
      <c r="L43" s="219">
        <v>180000</v>
      </c>
    </row>
    <row r="44" spans="1:12" s="3" customFormat="1" ht="63.75" customHeight="1" x14ac:dyDescent="0.25">
      <c r="A44" s="53"/>
      <c r="B44" s="214" t="s">
        <v>509</v>
      </c>
      <c r="C44" s="52">
        <v>0</v>
      </c>
      <c r="D44" s="52">
        <v>1</v>
      </c>
      <c r="E44" s="215" t="s">
        <v>510</v>
      </c>
      <c r="F44" s="215" t="s">
        <v>297</v>
      </c>
      <c r="G44" s="52">
        <v>20</v>
      </c>
      <c r="H44" s="52">
        <v>0</v>
      </c>
      <c r="I44" s="52">
        <v>100</v>
      </c>
      <c r="J44" s="215"/>
      <c r="K44" s="215">
        <v>1</v>
      </c>
      <c r="L44" s="219">
        <v>300000</v>
      </c>
    </row>
    <row r="45" spans="1:12" ht="7.5" customHeight="1" x14ac:dyDescent="0.25">
      <c r="A45" s="53"/>
      <c r="B45" s="61"/>
      <c r="C45" s="52"/>
      <c r="D45" s="52"/>
      <c r="E45" s="50"/>
      <c r="F45" s="50"/>
      <c r="G45" s="17"/>
      <c r="H45" s="17"/>
      <c r="I45" s="17"/>
      <c r="J45" s="50"/>
      <c r="K45" s="50"/>
      <c r="L45" s="50"/>
    </row>
    <row r="46" spans="1:12" s="3" customFormat="1" ht="37.5" customHeight="1" x14ac:dyDescent="0.25">
      <c r="A46" s="54" t="s">
        <v>88</v>
      </c>
      <c r="B46" s="89" t="s">
        <v>63</v>
      </c>
      <c r="C46" s="89">
        <f>SUM(C47,C51,C56)</f>
        <v>3</v>
      </c>
      <c r="D46" s="89">
        <f>SUM(D47,D51,D56)</f>
        <v>3</v>
      </c>
      <c r="E46" s="89"/>
      <c r="F46" s="54"/>
      <c r="G46" s="89">
        <f t="shared" ref="G46:L46" si="7">SUM(G47,G51,G56)</f>
        <v>60</v>
      </c>
      <c r="H46" s="89">
        <f t="shared" si="7"/>
        <v>0</v>
      </c>
      <c r="I46" s="89">
        <f t="shared" si="7"/>
        <v>468</v>
      </c>
      <c r="J46" s="89">
        <f t="shared" si="7"/>
        <v>1</v>
      </c>
      <c r="K46" s="89">
        <f t="shared" si="7"/>
        <v>1</v>
      </c>
      <c r="L46" s="89">
        <f t="shared" si="7"/>
        <v>0</v>
      </c>
    </row>
    <row r="47" spans="1:12" s="3" customFormat="1" x14ac:dyDescent="0.25">
      <c r="A47" s="53"/>
      <c r="B47" s="106" t="s">
        <v>211</v>
      </c>
      <c r="C47" s="107">
        <f>SUM(C48:C50)</f>
        <v>0</v>
      </c>
      <c r="D47" s="107">
        <f>SUM(D48:D50)</f>
        <v>0</v>
      </c>
      <c r="E47" s="164"/>
      <c r="F47" s="108"/>
      <c r="G47" s="107">
        <f t="shared" ref="G47:L47" si="8">SUM(G48:G50)</f>
        <v>0</v>
      </c>
      <c r="H47" s="107">
        <f t="shared" si="8"/>
        <v>0</v>
      </c>
      <c r="I47" s="107">
        <f t="shared" si="8"/>
        <v>0</v>
      </c>
      <c r="J47" s="108">
        <f t="shared" si="8"/>
        <v>0</v>
      </c>
      <c r="K47" s="108">
        <f t="shared" si="8"/>
        <v>0</v>
      </c>
      <c r="L47" s="108">
        <f t="shared" si="8"/>
        <v>0</v>
      </c>
    </row>
    <row r="48" spans="1:12" s="3" customFormat="1" ht="16.5" customHeight="1" x14ac:dyDescent="0.25">
      <c r="A48" s="53"/>
      <c r="B48" s="61"/>
      <c r="C48" s="52"/>
      <c r="D48" s="52"/>
      <c r="E48" s="50"/>
      <c r="F48" s="50"/>
      <c r="G48" s="17"/>
      <c r="H48" s="17"/>
      <c r="I48" s="17"/>
      <c r="J48" s="50"/>
      <c r="K48" s="50"/>
      <c r="L48" s="50"/>
    </row>
    <row r="49" spans="1:12" s="3" customFormat="1" hidden="1" x14ac:dyDescent="0.25">
      <c r="A49" s="53"/>
      <c r="B49" s="61"/>
      <c r="C49" s="52"/>
      <c r="D49" s="52"/>
      <c r="E49" s="50"/>
      <c r="F49" s="50"/>
      <c r="G49" s="17"/>
      <c r="H49" s="17"/>
      <c r="I49" s="17"/>
      <c r="J49" s="50"/>
      <c r="K49" s="50"/>
      <c r="L49" s="50"/>
    </row>
    <row r="50" spans="1:12" s="3" customFormat="1" hidden="1" x14ac:dyDescent="0.25">
      <c r="A50" s="53"/>
      <c r="B50" s="61"/>
      <c r="C50" s="52"/>
      <c r="D50" s="52"/>
      <c r="E50" s="50"/>
      <c r="F50" s="50"/>
      <c r="G50" s="17"/>
      <c r="H50" s="17"/>
      <c r="I50" s="17"/>
      <c r="J50" s="50"/>
      <c r="K50" s="50"/>
      <c r="L50" s="50"/>
    </row>
    <row r="51" spans="1:12" s="3" customFormat="1" x14ac:dyDescent="0.25">
      <c r="A51" s="53"/>
      <c r="B51" s="106" t="s">
        <v>212</v>
      </c>
      <c r="C51" s="107">
        <f>SUM(C52:C55)</f>
        <v>0</v>
      </c>
      <c r="D51" s="107">
        <f>SUM(D52:D55)</f>
        <v>0</v>
      </c>
      <c r="E51" s="164"/>
      <c r="F51" s="108"/>
      <c r="G51" s="107">
        <f t="shared" ref="G51:L51" si="9">SUM(G52:G55)</f>
        <v>0</v>
      </c>
      <c r="H51" s="107">
        <f t="shared" si="9"/>
        <v>0</v>
      </c>
      <c r="I51" s="107">
        <f t="shared" si="9"/>
        <v>0</v>
      </c>
      <c r="J51" s="108">
        <f t="shared" si="9"/>
        <v>0</v>
      </c>
      <c r="K51" s="108">
        <f t="shared" si="9"/>
        <v>0</v>
      </c>
      <c r="L51" s="108">
        <f t="shared" si="9"/>
        <v>0</v>
      </c>
    </row>
    <row r="52" spans="1:12" s="3" customFormat="1" ht="16.5" customHeight="1" x14ac:dyDescent="0.25">
      <c r="A52" s="53"/>
      <c r="B52" s="61"/>
      <c r="C52" s="52"/>
      <c r="D52" s="52"/>
      <c r="E52" s="50"/>
      <c r="F52" s="50"/>
      <c r="G52" s="17"/>
      <c r="H52" s="17"/>
      <c r="I52" s="17"/>
      <c r="J52" s="50"/>
      <c r="K52" s="50"/>
      <c r="L52" s="50"/>
    </row>
    <row r="53" spans="1:12" s="3" customFormat="1" hidden="1" x14ac:dyDescent="0.25">
      <c r="A53" s="53"/>
      <c r="B53" s="61"/>
      <c r="C53" s="52"/>
      <c r="D53" s="52"/>
      <c r="E53" s="50"/>
      <c r="F53" s="50"/>
      <c r="G53" s="17"/>
      <c r="H53" s="17"/>
      <c r="I53" s="17"/>
      <c r="J53" s="50"/>
      <c r="K53" s="50"/>
      <c r="L53" s="50"/>
    </row>
    <row r="54" spans="1:12" s="3" customFormat="1" hidden="1" x14ac:dyDescent="0.25">
      <c r="A54" s="53"/>
      <c r="B54" s="61"/>
      <c r="C54" s="52"/>
      <c r="D54" s="52"/>
      <c r="E54" s="50"/>
      <c r="F54" s="50"/>
      <c r="G54" s="17"/>
      <c r="H54" s="17"/>
      <c r="I54" s="17"/>
      <c r="J54" s="50"/>
      <c r="K54" s="50"/>
      <c r="L54" s="50"/>
    </row>
    <row r="55" spans="1:12" s="3" customFormat="1" hidden="1" x14ac:dyDescent="0.25">
      <c r="A55" s="53"/>
      <c r="B55" s="61"/>
      <c r="C55" s="52"/>
      <c r="D55" s="52"/>
      <c r="E55" s="50"/>
      <c r="F55" s="50"/>
      <c r="G55" s="17"/>
      <c r="H55" s="17"/>
      <c r="I55" s="17"/>
      <c r="J55" s="50"/>
      <c r="K55" s="50"/>
      <c r="L55" s="50"/>
    </row>
    <row r="56" spans="1:12" s="3" customFormat="1" x14ac:dyDescent="0.25">
      <c r="A56" s="53"/>
      <c r="B56" s="106" t="s">
        <v>213</v>
      </c>
      <c r="C56" s="107">
        <f>SUM(C57:C59)</f>
        <v>3</v>
      </c>
      <c r="D56" s="107">
        <f>SUM(D57:D59)</f>
        <v>3</v>
      </c>
      <c r="E56" s="164"/>
      <c r="F56" s="108"/>
      <c r="G56" s="107">
        <f t="shared" ref="G56:L56" si="10">SUM(G57:G59)</f>
        <v>60</v>
      </c>
      <c r="H56" s="107">
        <f t="shared" si="10"/>
        <v>0</v>
      </c>
      <c r="I56" s="107">
        <f t="shared" si="10"/>
        <v>468</v>
      </c>
      <c r="J56" s="108">
        <f t="shared" si="10"/>
        <v>1</v>
      </c>
      <c r="K56" s="108">
        <f t="shared" si="10"/>
        <v>1</v>
      </c>
      <c r="L56" s="108">
        <f t="shared" si="10"/>
        <v>0</v>
      </c>
    </row>
    <row r="57" spans="1:12" s="3" customFormat="1" ht="75" x14ac:dyDescent="0.25">
      <c r="A57" s="53"/>
      <c r="B57" s="214" t="s">
        <v>511</v>
      </c>
      <c r="C57" s="52">
        <v>1</v>
      </c>
      <c r="D57" s="52">
        <v>1</v>
      </c>
      <c r="E57" s="215" t="s">
        <v>512</v>
      </c>
      <c r="F57" s="215" t="s">
        <v>513</v>
      </c>
      <c r="G57" s="52">
        <v>20</v>
      </c>
      <c r="H57" s="52">
        <v>0</v>
      </c>
      <c r="I57" s="52">
        <v>268</v>
      </c>
      <c r="J57" s="215">
        <v>0</v>
      </c>
      <c r="K57" s="215">
        <v>0</v>
      </c>
      <c r="L57" s="215">
        <v>0</v>
      </c>
    </row>
    <row r="58" spans="1:12" s="3" customFormat="1" ht="37.5" x14ac:dyDescent="0.25">
      <c r="A58" s="53"/>
      <c r="B58" s="214" t="s">
        <v>514</v>
      </c>
      <c r="C58" s="52">
        <v>1</v>
      </c>
      <c r="D58" s="52">
        <v>1</v>
      </c>
      <c r="E58" s="215" t="s">
        <v>515</v>
      </c>
      <c r="F58" s="215" t="s">
        <v>513</v>
      </c>
      <c r="G58" s="52">
        <v>20</v>
      </c>
      <c r="H58" s="52">
        <v>0</v>
      </c>
      <c r="I58" s="52">
        <v>100</v>
      </c>
      <c r="J58" s="215">
        <v>1</v>
      </c>
      <c r="K58" s="215">
        <v>0</v>
      </c>
      <c r="L58" s="215">
        <v>0</v>
      </c>
    </row>
    <row r="59" spans="1:12" ht="56.25" x14ac:dyDescent="0.25">
      <c r="A59" s="53"/>
      <c r="B59" s="214" t="s">
        <v>516</v>
      </c>
      <c r="C59" s="52">
        <v>1</v>
      </c>
      <c r="D59" s="52">
        <v>1</v>
      </c>
      <c r="E59" s="215" t="s">
        <v>517</v>
      </c>
      <c r="F59" s="215" t="s">
        <v>513</v>
      </c>
      <c r="G59" s="52">
        <v>20</v>
      </c>
      <c r="H59" s="52">
        <v>0</v>
      </c>
      <c r="I59" s="52">
        <v>100</v>
      </c>
      <c r="J59" s="215">
        <v>0</v>
      </c>
      <c r="K59" s="215">
        <v>1</v>
      </c>
      <c r="L59" s="219">
        <v>0</v>
      </c>
    </row>
    <row r="60" spans="1:12" s="3" customFormat="1" ht="75" customHeight="1" x14ac:dyDescent="0.25">
      <c r="A60" s="89" t="s">
        <v>89</v>
      </c>
      <c r="B60" s="89" t="s">
        <v>64</v>
      </c>
      <c r="C60" s="89">
        <f>SUM(C61,C65,C71)</f>
        <v>6</v>
      </c>
      <c r="D60" s="89">
        <f>SUM(D61,D65,D71)</f>
        <v>8</v>
      </c>
      <c r="E60" s="89"/>
      <c r="F60" s="89"/>
      <c r="G60" s="89">
        <f t="shared" ref="G60:L60" si="11">SUM(G61,G65,G71)</f>
        <v>290</v>
      </c>
      <c r="H60" s="89">
        <f t="shared" si="11"/>
        <v>6</v>
      </c>
      <c r="I60" s="89">
        <f t="shared" si="11"/>
        <v>5723</v>
      </c>
      <c r="J60" s="89">
        <f t="shared" si="11"/>
        <v>2</v>
      </c>
      <c r="K60" s="89">
        <f t="shared" si="11"/>
        <v>4</v>
      </c>
      <c r="L60" s="89">
        <f t="shared" si="11"/>
        <v>4660000</v>
      </c>
    </row>
    <row r="61" spans="1:12" s="3" customFormat="1" x14ac:dyDescent="0.25">
      <c r="A61" s="53"/>
      <c r="B61" s="106" t="s">
        <v>211</v>
      </c>
      <c r="C61" s="107">
        <f>SUM(C62:C64)</f>
        <v>0</v>
      </c>
      <c r="D61" s="107">
        <f>SUM(D62:D64)</f>
        <v>0</v>
      </c>
      <c r="E61" s="164"/>
      <c r="F61" s="108"/>
      <c r="G61" s="107">
        <f t="shared" ref="G61:L61" si="12">SUM(G62:G64)</f>
        <v>0</v>
      </c>
      <c r="H61" s="107">
        <f t="shared" si="12"/>
        <v>0</v>
      </c>
      <c r="I61" s="107">
        <f t="shared" si="12"/>
        <v>0</v>
      </c>
      <c r="J61" s="108">
        <f t="shared" si="12"/>
        <v>0</v>
      </c>
      <c r="K61" s="108">
        <f t="shared" si="12"/>
        <v>0</v>
      </c>
      <c r="L61" s="108">
        <f t="shared" si="12"/>
        <v>0</v>
      </c>
    </row>
    <row r="62" spans="1:12" s="3" customFormat="1" x14ac:dyDescent="0.25">
      <c r="A62" s="53"/>
      <c r="B62" s="61"/>
      <c r="C62" s="52"/>
      <c r="D62" s="52"/>
      <c r="E62" s="50"/>
      <c r="F62" s="50"/>
      <c r="G62" s="17"/>
      <c r="H62" s="17"/>
      <c r="I62" s="17"/>
      <c r="J62" s="50"/>
      <c r="K62" s="50"/>
      <c r="L62" s="50"/>
    </row>
    <row r="63" spans="1:12" s="3" customFormat="1" ht="0.75" customHeight="1" x14ac:dyDescent="0.25">
      <c r="A63" s="53"/>
      <c r="B63" s="61"/>
      <c r="C63" s="52"/>
      <c r="D63" s="52"/>
      <c r="E63" s="50"/>
      <c r="F63" s="50"/>
      <c r="G63" s="17"/>
      <c r="H63" s="17"/>
      <c r="I63" s="17"/>
      <c r="J63" s="50"/>
      <c r="K63" s="50"/>
      <c r="L63" s="50"/>
    </row>
    <row r="64" spans="1:12" s="3" customFormat="1" hidden="1" x14ac:dyDescent="0.25">
      <c r="A64" s="53"/>
      <c r="B64" s="61"/>
      <c r="C64" s="52"/>
      <c r="D64" s="52"/>
      <c r="E64" s="50"/>
      <c r="F64" s="50"/>
      <c r="G64" s="17"/>
      <c r="H64" s="17"/>
      <c r="I64" s="17"/>
      <c r="J64" s="50"/>
      <c r="K64" s="50"/>
      <c r="L64" s="50"/>
    </row>
    <row r="65" spans="1:12" s="3" customFormat="1" x14ac:dyDescent="0.25">
      <c r="A65" s="53"/>
      <c r="B65" s="106" t="s">
        <v>212</v>
      </c>
      <c r="C65" s="107">
        <f>C66+C67+C68+C69+C70</f>
        <v>5</v>
      </c>
      <c r="D65" s="107">
        <f>D66+D67+D68+D69++D70</f>
        <v>5</v>
      </c>
      <c r="E65" s="164"/>
      <c r="F65" s="108"/>
      <c r="G65" s="107">
        <f t="shared" ref="G65:L65" si="13">SUM(G66:G69)</f>
        <v>90</v>
      </c>
      <c r="H65" s="107">
        <f t="shared" si="13"/>
        <v>6</v>
      </c>
      <c r="I65" s="107">
        <f t="shared" si="13"/>
        <v>2166</v>
      </c>
      <c r="J65" s="108">
        <f t="shared" si="13"/>
        <v>1</v>
      </c>
      <c r="K65" s="108">
        <f t="shared" si="13"/>
        <v>2</v>
      </c>
      <c r="L65" s="108">
        <f t="shared" si="13"/>
        <v>0</v>
      </c>
    </row>
    <row r="66" spans="1:12" s="3" customFormat="1" ht="56.25" x14ac:dyDescent="0.25">
      <c r="A66" s="53"/>
      <c r="B66" s="214" t="s">
        <v>518</v>
      </c>
      <c r="C66" s="52">
        <v>1</v>
      </c>
      <c r="D66" s="52">
        <v>1</v>
      </c>
      <c r="E66" s="215" t="s">
        <v>519</v>
      </c>
      <c r="F66" s="215" t="s">
        <v>520</v>
      </c>
      <c r="G66" s="52">
        <v>20</v>
      </c>
      <c r="H66" s="52">
        <v>6</v>
      </c>
      <c r="I66" s="52">
        <v>567</v>
      </c>
      <c r="J66" s="215">
        <v>0</v>
      </c>
      <c r="K66" s="215">
        <v>0</v>
      </c>
      <c r="L66" s="215">
        <v>0</v>
      </c>
    </row>
    <row r="67" spans="1:12" s="3" customFormat="1" ht="56.25" x14ac:dyDescent="0.25">
      <c r="A67" s="53"/>
      <c r="B67" s="214" t="s">
        <v>521</v>
      </c>
      <c r="C67" s="52">
        <v>1</v>
      </c>
      <c r="D67" s="52">
        <v>1</v>
      </c>
      <c r="E67" s="215" t="s">
        <v>519</v>
      </c>
      <c r="F67" s="215" t="s">
        <v>284</v>
      </c>
      <c r="G67" s="52">
        <v>20</v>
      </c>
      <c r="H67" s="52">
        <v>0</v>
      </c>
      <c r="I67" s="52">
        <v>580</v>
      </c>
      <c r="J67" s="215">
        <v>0</v>
      </c>
      <c r="K67" s="215">
        <v>0</v>
      </c>
      <c r="L67" s="219">
        <v>0</v>
      </c>
    </row>
    <row r="68" spans="1:12" s="3" customFormat="1" ht="75" x14ac:dyDescent="0.25">
      <c r="A68" s="53"/>
      <c r="B68" s="214" t="s">
        <v>522</v>
      </c>
      <c r="C68" s="52">
        <v>1</v>
      </c>
      <c r="D68" s="52">
        <v>1</v>
      </c>
      <c r="E68" s="215" t="s">
        <v>519</v>
      </c>
      <c r="F68" s="215" t="s">
        <v>287</v>
      </c>
      <c r="G68" s="52">
        <v>10</v>
      </c>
      <c r="H68" s="52">
        <v>0</v>
      </c>
      <c r="I68" s="52">
        <v>414</v>
      </c>
      <c r="J68" s="215">
        <v>0</v>
      </c>
      <c r="K68" s="215">
        <v>0</v>
      </c>
      <c r="L68" s="219">
        <v>0</v>
      </c>
    </row>
    <row r="69" spans="1:12" s="3" customFormat="1" ht="56.25" x14ac:dyDescent="0.25">
      <c r="A69" s="53"/>
      <c r="B69" s="214" t="s">
        <v>523</v>
      </c>
      <c r="C69" s="52">
        <v>1</v>
      </c>
      <c r="D69" s="52">
        <v>1</v>
      </c>
      <c r="E69" s="215" t="s">
        <v>519</v>
      </c>
      <c r="F69" s="215" t="s">
        <v>297</v>
      </c>
      <c r="G69" s="52">
        <v>40</v>
      </c>
      <c r="H69" s="52">
        <v>0</v>
      </c>
      <c r="I69" s="52">
        <v>605</v>
      </c>
      <c r="J69" s="215">
        <v>1</v>
      </c>
      <c r="K69" s="215">
        <v>2</v>
      </c>
      <c r="L69" s="215">
        <v>0</v>
      </c>
    </row>
    <row r="70" spans="1:12" s="3" customFormat="1" ht="63" customHeight="1" x14ac:dyDescent="0.25">
      <c r="A70" s="53"/>
      <c r="B70" s="214" t="s">
        <v>524</v>
      </c>
      <c r="C70" s="52">
        <v>1</v>
      </c>
      <c r="D70" s="52">
        <v>1</v>
      </c>
      <c r="E70" s="215" t="s">
        <v>525</v>
      </c>
      <c r="F70" s="215" t="s">
        <v>284</v>
      </c>
      <c r="G70" s="52">
        <v>18</v>
      </c>
      <c r="H70" s="52">
        <v>0</v>
      </c>
      <c r="I70" s="52">
        <v>883</v>
      </c>
      <c r="J70" s="215">
        <v>1</v>
      </c>
      <c r="K70" s="215">
        <v>1</v>
      </c>
      <c r="L70" s="220">
        <v>499988</v>
      </c>
    </row>
    <row r="71" spans="1:12" s="3" customFormat="1" x14ac:dyDescent="0.25">
      <c r="A71" s="53"/>
      <c r="B71" s="106" t="s">
        <v>213</v>
      </c>
      <c r="C71" s="107">
        <f>SUM(C72:C76)</f>
        <v>1</v>
      </c>
      <c r="D71" s="107">
        <f>SUM(D72:D76)</f>
        <v>3</v>
      </c>
      <c r="E71" s="164"/>
      <c r="F71" s="108"/>
      <c r="G71" s="107">
        <f t="shared" ref="G71:L71" si="14">SUM(G72:G76)</f>
        <v>200</v>
      </c>
      <c r="H71" s="107">
        <f t="shared" si="14"/>
        <v>0</v>
      </c>
      <c r="I71" s="107">
        <f t="shared" si="14"/>
        <v>3557</v>
      </c>
      <c r="J71" s="108">
        <f t="shared" si="14"/>
        <v>1</v>
      </c>
      <c r="K71" s="108">
        <f t="shared" si="14"/>
        <v>2</v>
      </c>
      <c r="L71" s="108">
        <f t="shared" si="14"/>
        <v>4660000</v>
      </c>
    </row>
    <row r="72" spans="1:12" s="3" customFormat="1" ht="75" x14ac:dyDescent="0.25">
      <c r="A72" s="53"/>
      <c r="B72" s="214" t="s">
        <v>526</v>
      </c>
      <c r="C72" s="52">
        <v>1</v>
      </c>
      <c r="D72" s="52">
        <v>1</v>
      </c>
      <c r="E72" s="215" t="s">
        <v>527</v>
      </c>
      <c r="F72" s="215" t="s">
        <v>284</v>
      </c>
      <c r="G72" s="52">
        <v>20</v>
      </c>
      <c r="H72" s="52">
        <v>0</v>
      </c>
      <c r="I72" s="52">
        <v>427</v>
      </c>
      <c r="J72" s="215">
        <v>0</v>
      </c>
      <c r="K72" s="215">
        <v>0</v>
      </c>
      <c r="L72" s="215">
        <v>0</v>
      </c>
    </row>
    <row r="73" spans="1:12" s="3" customFormat="1" ht="56.25" x14ac:dyDescent="0.25">
      <c r="A73" s="53"/>
      <c r="B73" s="214" t="s">
        <v>605</v>
      </c>
      <c r="C73" s="52">
        <v>0</v>
      </c>
      <c r="D73" s="52">
        <v>1</v>
      </c>
      <c r="E73" s="215" t="s">
        <v>517</v>
      </c>
      <c r="F73" s="215" t="s">
        <v>499</v>
      </c>
      <c r="G73" s="52">
        <v>20</v>
      </c>
      <c r="H73" s="52">
        <v>0</v>
      </c>
      <c r="I73" s="52">
        <v>130</v>
      </c>
      <c r="J73" s="215"/>
      <c r="K73" s="215">
        <v>1</v>
      </c>
      <c r="L73" s="215">
        <v>393000</v>
      </c>
    </row>
    <row r="74" spans="1:12" s="3" customFormat="1" ht="73.5" customHeight="1" x14ac:dyDescent="0.25">
      <c r="A74" s="53"/>
      <c r="B74" s="214" t="s">
        <v>528</v>
      </c>
      <c r="C74" s="52">
        <v>0</v>
      </c>
      <c r="D74" s="52">
        <v>1</v>
      </c>
      <c r="E74" s="215" t="s">
        <v>529</v>
      </c>
      <c r="F74" s="215" t="s">
        <v>287</v>
      </c>
      <c r="G74" s="52">
        <v>160</v>
      </c>
      <c r="H74" s="52">
        <v>0</v>
      </c>
      <c r="I74" s="52">
        <v>3000</v>
      </c>
      <c r="J74" s="215">
        <v>1</v>
      </c>
      <c r="K74" s="215">
        <v>1</v>
      </c>
      <c r="L74" s="219">
        <v>4267000</v>
      </c>
    </row>
    <row r="75" spans="1:12" s="3" customFormat="1" hidden="1" x14ac:dyDescent="0.25">
      <c r="A75" s="53"/>
      <c r="B75" s="61"/>
      <c r="C75" s="52"/>
      <c r="D75" s="52"/>
      <c r="E75" s="50"/>
      <c r="F75" s="50"/>
      <c r="G75" s="17"/>
      <c r="H75" s="17"/>
      <c r="I75" s="17"/>
      <c r="J75" s="50"/>
      <c r="K75" s="50"/>
      <c r="L75" s="50"/>
    </row>
    <row r="76" spans="1:12" hidden="1" x14ac:dyDescent="0.25">
      <c r="A76" s="53"/>
      <c r="B76" s="61"/>
      <c r="C76" s="52"/>
      <c r="D76" s="52"/>
      <c r="E76" s="50"/>
      <c r="F76" s="50"/>
      <c r="G76" s="17"/>
      <c r="H76" s="17"/>
      <c r="I76" s="17"/>
      <c r="J76" s="50"/>
      <c r="K76" s="50"/>
      <c r="L76" s="50"/>
    </row>
    <row r="77" spans="1:12" s="3" customFormat="1" ht="93.75" customHeight="1" x14ac:dyDescent="0.25">
      <c r="A77" s="89" t="s">
        <v>90</v>
      </c>
      <c r="B77" s="89" t="s">
        <v>65</v>
      </c>
      <c r="C77" s="89">
        <f>SUM(C78,C82,C88)</f>
        <v>1</v>
      </c>
      <c r="D77" s="89">
        <f>SUM(D78,D82,D88)</f>
        <v>1</v>
      </c>
      <c r="E77" s="89"/>
      <c r="F77" s="89"/>
      <c r="G77" s="89">
        <f t="shared" ref="G77:L77" si="15">SUM(G78,G82,G88)</f>
        <v>20</v>
      </c>
      <c r="H77" s="89">
        <f t="shared" si="15"/>
        <v>0</v>
      </c>
      <c r="I77" s="89">
        <f t="shared" si="15"/>
        <v>241</v>
      </c>
      <c r="J77" s="89">
        <f t="shared" si="15"/>
        <v>0</v>
      </c>
      <c r="K77" s="89">
        <f t="shared" si="15"/>
        <v>1</v>
      </c>
      <c r="L77" s="89">
        <f t="shared" si="15"/>
        <v>92000</v>
      </c>
    </row>
    <row r="78" spans="1:12" s="3" customFormat="1" x14ac:dyDescent="0.25">
      <c r="A78" s="53"/>
      <c r="B78" s="106" t="s">
        <v>211</v>
      </c>
      <c r="C78" s="107">
        <f>SUM(C79:C81)</f>
        <v>0</v>
      </c>
      <c r="D78" s="107">
        <f>SUM(D79:D81)</f>
        <v>0</v>
      </c>
      <c r="E78" s="164"/>
      <c r="F78" s="108"/>
      <c r="G78" s="107">
        <f t="shared" ref="G78:L78" si="16">SUM(G79:G81)</f>
        <v>0</v>
      </c>
      <c r="H78" s="107">
        <f t="shared" si="16"/>
        <v>0</v>
      </c>
      <c r="I78" s="107">
        <f t="shared" si="16"/>
        <v>0</v>
      </c>
      <c r="J78" s="108">
        <f t="shared" si="16"/>
        <v>0</v>
      </c>
      <c r="K78" s="108">
        <f t="shared" si="16"/>
        <v>0</v>
      </c>
      <c r="L78" s="108">
        <f t="shared" si="16"/>
        <v>0</v>
      </c>
    </row>
    <row r="79" spans="1:12" s="3" customFormat="1" ht="18" customHeight="1" x14ac:dyDescent="0.25">
      <c r="A79" s="53"/>
      <c r="B79" s="61"/>
      <c r="C79" s="52"/>
      <c r="D79" s="52"/>
      <c r="E79" s="50"/>
      <c r="F79" s="50"/>
      <c r="G79" s="17"/>
      <c r="H79" s="17"/>
      <c r="I79" s="17"/>
      <c r="J79" s="50"/>
      <c r="K79" s="50"/>
      <c r="L79" s="50"/>
    </row>
    <row r="80" spans="1:12" s="3" customFormat="1" hidden="1" x14ac:dyDescent="0.25">
      <c r="A80" s="53"/>
      <c r="B80" s="61"/>
      <c r="C80" s="52"/>
      <c r="D80" s="52"/>
      <c r="E80" s="50"/>
      <c r="F80" s="50"/>
      <c r="G80" s="17"/>
      <c r="H80" s="17"/>
      <c r="I80" s="17"/>
      <c r="J80" s="50"/>
      <c r="K80" s="50"/>
      <c r="L80" s="50"/>
    </row>
    <row r="81" spans="1:12" s="3" customFormat="1" hidden="1" x14ac:dyDescent="0.25">
      <c r="A81" s="53"/>
      <c r="B81" s="61"/>
      <c r="C81" s="52"/>
      <c r="D81" s="52"/>
      <c r="E81" s="50"/>
      <c r="F81" s="50"/>
      <c r="G81" s="17"/>
      <c r="H81" s="17"/>
      <c r="I81" s="17"/>
      <c r="J81" s="50"/>
      <c r="K81" s="50"/>
      <c r="L81" s="50"/>
    </row>
    <row r="82" spans="1:12" s="3" customFormat="1" x14ac:dyDescent="0.25">
      <c r="A82" s="53"/>
      <c r="B82" s="106" t="s">
        <v>212</v>
      </c>
      <c r="C82" s="107">
        <f>SUM(C83:C87)</f>
        <v>0</v>
      </c>
      <c r="D82" s="107">
        <f>SUM(D83:D87)</f>
        <v>0</v>
      </c>
      <c r="E82" s="164"/>
      <c r="F82" s="108"/>
      <c r="G82" s="107">
        <f t="shared" ref="G82:L82" si="17">SUM(G83:G87)</f>
        <v>0</v>
      </c>
      <c r="H82" s="107">
        <f t="shared" si="17"/>
        <v>0</v>
      </c>
      <c r="I82" s="107">
        <f t="shared" si="17"/>
        <v>0</v>
      </c>
      <c r="J82" s="108">
        <f t="shared" si="17"/>
        <v>0</v>
      </c>
      <c r="K82" s="108">
        <f t="shared" si="17"/>
        <v>0</v>
      </c>
      <c r="L82" s="108">
        <f t="shared" si="17"/>
        <v>0</v>
      </c>
    </row>
    <row r="83" spans="1:12" s="3" customFormat="1" ht="17.25" customHeight="1" x14ac:dyDescent="0.25">
      <c r="A83" s="53"/>
      <c r="B83" s="61"/>
      <c r="C83" s="52"/>
      <c r="D83" s="52"/>
      <c r="E83" s="50"/>
      <c r="F83" s="50"/>
      <c r="G83" s="17"/>
      <c r="H83" s="17"/>
      <c r="I83" s="17"/>
      <c r="J83" s="50"/>
      <c r="K83" s="50"/>
      <c r="L83" s="50"/>
    </row>
    <row r="84" spans="1:12" s="3" customFormat="1" hidden="1" x14ac:dyDescent="0.25">
      <c r="A84" s="53"/>
      <c r="B84" s="61"/>
      <c r="C84" s="52"/>
      <c r="D84" s="52"/>
      <c r="E84" s="50"/>
      <c r="F84" s="50"/>
      <c r="G84" s="17"/>
      <c r="H84" s="17"/>
      <c r="I84" s="17"/>
      <c r="J84" s="50"/>
      <c r="K84" s="50"/>
      <c r="L84" s="50"/>
    </row>
    <row r="85" spans="1:12" s="3" customFormat="1" hidden="1" x14ac:dyDescent="0.25">
      <c r="A85" s="53"/>
      <c r="B85" s="61"/>
      <c r="C85" s="52"/>
      <c r="D85" s="52"/>
      <c r="E85" s="50"/>
      <c r="F85" s="50"/>
      <c r="G85" s="17"/>
      <c r="H85" s="17"/>
      <c r="I85" s="17"/>
      <c r="J85" s="50"/>
      <c r="K85" s="50"/>
      <c r="L85" s="50"/>
    </row>
    <row r="86" spans="1:12" s="3" customFormat="1" hidden="1" x14ac:dyDescent="0.25">
      <c r="A86" s="53"/>
      <c r="B86" s="61"/>
      <c r="C86" s="52"/>
      <c r="D86" s="52"/>
      <c r="E86" s="50"/>
      <c r="F86" s="50"/>
      <c r="G86" s="17"/>
      <c r="H86" s="17"/>
      <c r="I86" s="17"/>
      <c r="J86" s="50"/>
      <c r="K86" s="50"/>
      <c r="L86" s="50"/>
    </row>
    <row r="87" spans="1:12" s="3" customFormat="1" hidden="1" x14ac:dyDescent="0.25">
      <c r="A87" s="53"/>
      <c r="B87" s="61"/>
      <c r="C87" s="52"/>
      <c r="D87" s="52"/>
      <c r="E87" s="50"/>
      <c r="F87" s="50"/>
      <c r="G87" s="17"/>
      <c r="H87" s="17"/>
      <c r="I87" s="17"/>
      <c r="J87" s="50"/>
      <c r="K87" s="50"/>
      <c r="L87" s="50"/>
    </row>
    <row r="88" spans="1:12" s="3" customFormat="1" x14ac:dyDescent="0.25">
      <c r="A88" s="53"/>
      <c r="B88" s="106" t="s">
        <v>213</v>
      </c>
      <c r="C88" s="107">
        <f>SUM(C89:C92)</f>
        <v>1</v>
      </c>
      <c r="D88" s="107">
        <f>SUM(D89:D92)</f>
        <v>1</v>
      </c>
      <c r="E88" s="164"/>
      <c r="F88" s="108"/>
      <c r="G88" s="107">
        <f t="shared" ref="G88:L88" si="18">SUM(G89:G92)</f>
        <v>20</v>
      </c>
      <c r="H88" s="107">
        <f t="shared" si="18"/>
        <v>0</v>
      </c>
      <c r="I88" s="107">
        <f t="shared" si="18"/>
        <v>241</v>
      </c>
      <c r="J88" s="108">
        <f t="shared" si="18"/>
        <v>0</v>
      </c>
      <c r="K88" s="108">
        <f t="shared" si="18"/>
        <v>1</v>
      </c>
      <c r="L88" s="108">
        <f t="shared" si="18"/>
        <v>92000</v>
      </c>
    </row>
    <row r="89" spans="1:12" s="3" customFormat="1" ht="56.25" x14ac:dyDescent="0.25">
      <c r="A89" s="53"/>
      <c r="B89" s="214" t="s">
        <v>530</v>
      </c>
      <c r="C89" s="52">
        <v>1</v>
      </c>
      <c r="D89" s="52">
        <v>1</v>
      </c>
      <c r="E89" s="215" t="s">
        <v>531</v>
      </c>
      <c r="F89" s="215" t="s">
        <v>284</v>
      </c>
      <c r="G89" s="52">
        <v>20</v>
      </c>
      <c r="H89" s="52">
        <v>0</v>
      </c>
      <c r="I89" s="52">
        <v>241</v>
      </c>
      <c r="J89" s="50"/>
      <c r="K89" s="50">
        <v>1</v>
      </c>
      <c r="L89" s="219">
        <v>92000</v>
      </c>
    </row>
    <row r="90" spans="1:12" s="3" customFormat="1" ht="2.25" hidden="1" customHeight="1" x14ac:dyDescent="0.25">
      <c r="A90" s="53"/>
      <c r="B90" s="61"/>
      <c r="C90" s="52"/>
      <c r="D90" s="52"/>
      <c r="E90" s="50"/>
      <c r="F90" s="50"/>
      <c r="G90" s="17"/>
      <c r="H90" s="17"/>
      <c r="I90" s="17"/>
      <c r="J90" s="50"/>
      <c r="K90" s="50"/>
      <c r="L90" s="50"/>
    </row>
    <row r="91" spans="1:12" s="3" customFormat="1" hidden="1" x14ac:dyDescent="0.25">
      <c r="A91" s="53"/>
      <c r="B91" s="61"/>
      <c r="C91" s="52"/>
      <c r="D91" s="52"/>
      <c r="E91" s="50"/>
      <c r="F91" s="50"/>
      <c r="G91" s="17"/>
      <c r="H91" s="17"/>
      <c r="I91" s="17"/>
      <c r="J91" s="50"/>
      <c r="K91" s="50"/>
      <c r="L91" s="50"/>
    </row>
    <row r="92" spans="1:12" hidden="1" x14ac:dyDescent="0.25">
      <c r="A92" s="53"/>
      <c r="B92" s="61"/>
      <c r="C92" s="52"/>
      <c r="D92" s="52"/>
      <c r="E92" s="50"/>
      <c r="F92" s="50"/>
      <c r="G92" s="17"/>
      <c r="H92" s="17"/>
      <c r="I92" s="17"/>
      <c r="J92" s="50"/>
      <c r="K92" s="50"/>
      <c r="L92" s="50"/>
    </row>
    <row r="93" spans="1:12" s="3" customFormat="1" ht="75" customHeight="1" x14ac:dyDescent="0.25">
      <c r="A93" s="89" t="s">
        <v>91</v>
      </c>
      <c r="B93" s="89" t="s">
        <v>66</v>
      </c>
      <c r="C93" s="89">
        <f>SUM(C94,C98,C104)</f>
        <v>4</v>
      </c>
      <c r="D93" s="89">
        <f>SUM(D94,D98,D104)</f>
        <v>6</v>
      </c>
      <c r="E93" s="89"/>
      <c r="F93" s="89"/>
      <c r="G93" s="89">
        <f>SUM(G94,G98,G104)</f>
        <v>145</v>
      </c>
      <c r="H93" s="89">
        <f>SUM(H94,H98,H104)</f>
        <v>159</v>
      </c>
      <c r="I93" s="89">
        <f>I94+I98+I104</f>
        <v>2577</v>
      </c>
      <c r="J93" s="89">
        <f>SUM(J94,J98,J104)</f>
        <v>4</v>
      </c>
      <c r="K93" s="89">
        <f>SUM(K94,K98,K104)</f>
        <v>3</v>
      </c>
      <c r="L93" s="89">
        <f>SUM(L94,L98,L104)</f>
        <v>605428</v>
      </c>
    </row>
    <row r="94" spans="1:12" s="3" customFormat="1" x14ac:dyDescent="0.25">
      <c r="A94" s="53"/>
      <c r="B94" s="106" t="s">
        <v>211</v>
      </c>
      <c r="C94" s="107">
        <f>SUM(C95:C97)</f>
        <v>0</v>
      </c>
      <c r="D94" s="107">
        <f>SUM(D95:D97)</f>
        <v>0</v>
      </c>
      <c r="E94" s="164"/>
      <c r="F94" s="108"/>
      <c r="G94" s="107">
        <f t="shared" ref="G94:L94" si="19">SUM(G95:G97)</f>
        <v>0</v>
      </c>
      <c r="H94" s="107">
        <f t="shared" si="19"/>
        <v>0</v>
      </c>
      <c r="I94" s="107">
        <f t="shared" si="19"/>
        <v>0</v>
      </c>
      <c r="J94" s="108">
        <f t="shared" si="19"/>
        <v>0</v>
      </c>
      <c r="K94" s="108">
        <f t="shared" si="19"/>
        <v>0</v>
      </c>
      <c r="L94" s="108">
        <f t="shared" si="19"/>
        <v>0</v>
      </c>
    </row>
    <row r="95" spans="1:12" s="3" customFormat="1" ht="17.25" customHeight="1" x14ac:dyDescent="0.25">
      <c r="A95" s="53"/>
      <c r="B95" s="61"/>
      <c r="C95" s="52"/>
      <c r="D95" s="52"/>
      <c r="E95" s="50"/>
      <c r="F95" s="50"/>
      <c r="G95" s="17"/>
      <c r="H95" s="17"/>
      <c r="I95" s="17"/>
      <c r="J95" s="50"/>
      <c r="K95" s="50"/>
      <c r="L95" s="50"/>
    </row>
    <row r="96" spans="1:12" s="3" customFormat="1" hidden="1" x14ac:dyDescent="0.25">
      <c r="A96" s="53"/>
      <c r="B96" s="61"/>
      <c r="C96" s="52"/>
      <c r="D96" s="52"/>
      <c r="E96" s="50"/>
      <c r="F96" s="50"/>
      <c r="G96" s="17"/>
      <c r="H96" s="17"/>
      <c r="I96" s="17"/>
      <c r="J96" s="50"/>
      <c r="K96" s="50"/>
      <c r="L96" s="50"/>
    </row>
    <row r="97" spans="1:12" s="3" customFormat="1" hidden="1" x14ac:dyDescent="0.25">
      <c r="A97" s="53"/>
      <c r="B97" s="61"/>
      <c r="C97" s="52"/>
      <c r="D97" s="52"/>
      <c r="E97" s="50"/>
      <c r="F97" s="50"/>
      <c r="G97" s="17"/>
      <c r="H97" s="17"/>
      <c r="I97" s="17"/>
      <c r="J97" s="50"/>
      <c r="K97" s="50"/>
      <c r="L97" s="50"/>
    </row>
    <row r="98" spans="1:12" s="3" customFormat="1" x14ac:dyDescent="0.25">
      <c r="A98" s="53"/>
      <c r="B98" s="106" t="s">
        <v>212</v>
      </c>
      <c r="C98" s="107">
        <f>C99+C100+C101+C102+C103</f>
        <v>3</v>
      </c>
      <c r="D98" s="107">
        <f>D99+D100+D101+D102+D103</f>
        <v>3</v>
      </c>
      <c r="E98" s="164"/>
      <c r="F98" s="108"/>
      <c r="G98" s="107">
        <f t="shared" ref="G98:L98" si="20">SUM(G99:G103)</f>
        <v>88</v>
      </c>
      <c r="H98" s="107">
        <f t="shared" si="20"/>
        <v>136</v>
      </c>
      <c r="I98" s="107">
        <f t="shared" si="20"/>
        <v>2020</v>
      </c>
      <c r="J98" s="108">
        <f t="shared" si="20"/>
        <v>2</v>
      </c>
      <c r="K98" s="108">
        <f t="shared" si="20"/>
        <v>1</v>
      </c>
      <c r="L98" s="108">
        <f t="shared" si="20"/>
        <v>125428</v>
      </c>
    </row>
    <row r="99" spans="1:12" s="3" customFormat="1" ht="93.75" x14ac:dyDescent="0.25">
      <c r="A99" s="53"/>
      <c r="B99" s="214" t="s">
        <v>532</v>
      </c>
      <c r="C99" s="52">
        <v>1</v>
      </c>
      <c r="D99" s="52">
        <v>1</v>
      </c>
      <c r="E99" s="215" t="s">
        <v>533</v>
      </c>
      <c r="F99" s="215" t="s">
        <v>284</v>
      </c>
      <c r="G99" s="52">
        <v>48</v>
      </c>
      <c r="H99" s="52">
        <v>38</v>
      </c>
      <c r="I99" s="52">
        <v>345</v>
      </c>
      <c r="J99" s="215">
        <v>1</v>
      </c>
      <c r="K99" s="215">
        <v>1</v>
      </c>
      <c r="L99" s="219">
        <v>125428</v>
      </c>
    </row>
    <row r="100" spans="1:12" s="3" customFormat="1" ht="56.25" x14ac:dyDescent="0.25">
      <c r="A100" s="53"/>
      <c r="B100" s="221" t="s">
        <v>534</v>
      </c>
      <c r="C100" s="222">
        <v>1</v>
      </c>
      <c r="D100" s="222">
        <v>1</v>
      </c>
      <c r="E100" s="215" t="s">
        <v>519</v>
      </c>
      <c r="F100" s="215" t="s">
        <v>502</v>
      </c>
      <c r="G100" s="222">
        <v>20</v>
      </c>
      <c r="H100" s="223">
        <v>18</v>
      </c>
      <c r="I100" s="223">
        <v>1029</v>
      </c>
      <c r="J100" s="70">
        <v>1</v>
      </c>
      <c r="K100" s="70">
        <v>0</v>
      </c>
      <c r="L100" s="70">
        <v>0</v>
      </c>
    </row>
    <row r="101" spans="1:12" s="3" customFormat="1" ht="54.75" customHeight="1" x14ac:dyDescent="0.25">
      <c r="A101" s="53"/>
      <c r="B101" s="221" t="s">
        <v>535</v>
      </c>
      <c r="C101" s="222">
        <v>1</v>
      </c>
      <c r="D101" s="222">
        <v>1</v>
      </c>
      <c r="E101" s="215" t="s">
        <v>519</v>
      </c>
      <c r="F101" s="215" t="s">
        <v>536</v>
      </c>
      <c r="G101" s="222">
        <v>20</v>
      </c>
      <c r="H101" s="223">
        <v>80</v>
      </c>
      <c r="I101" s="223">
        <v>646</v>
      </c>
      <c r="J101" s="70">
        <v>0</v>
      </c>
      <c r="K101" s="70">
        <v>0</v>
      </c>
      <c r="L101" s="70">
        <v>0</v>
      </c>
    </row>
    <row r="102" spans="1:12" s="3" customFormat="1" hidden="1" x14ac:dyDescent="0.25">
      <c r="A102" s="53"/>
      <c r="B102" s="61"/>
      <c r="C102" s="52"/>
      <c r="D102" s="52"/>
      <c r="E102" s="50"/>
      <c r="F102" s="50"/>
      <c r="G102" s="17"/>
      <c r="H102" s="17"/>
      <c r="I102" s="17"/>
      <c r="J102" s="50"/>
      <c r="K102" s="50"/>
      <c r="L102" s="50"/>
    </row>
    <row r="103" spans="1:12" s="3" customFormat="1" hidden="1" x14ac:dyDescent="0.25">
      <c r="A103" s="53"/>
      <c r="B103" s="61"/>
      <c r="C103" s="52"/>
      <c r="D103" s="52"/>
      <c r="E103" s="50"/>
      <c r="F103" s="50"/>
      <c r="G103" s="17"/>
      <c r="H103" s="17"/>
      <c r="I103" s="17"/>
      <c r="J103" s="50"/>
      <c r="K103" s="50"/>
      <c r="L103" s="50"/>
    </row>
    <row r="104" spans="1:12" s="3" customFormat="1" x14ac:dyDescent="0.25">
      <c r="A104" s="53"/>
      <c r="B104" s="106" t="s">
        <v>213</v>
      </c>
      <c r="C104" s="107">
        <f>SUM(C105:C108)</f>
        <v>1</v>
      </c>
      <c r="D104" s="107">
        <f>SUM(D105:D108)</f>
        <v>3</v>
      </c>
      <c r="E104" s="164"/>
      <c r="F104" s="108"/>
      <c r="G104" s="107">
        <f t="shared" ref="G104:L104" si="21">SUM(G105:G108)</f>
        <v>57</v>
      </c>
      <c r="H104" s="107">
        <f t="shared" si="21"/>
        <v>23</v>
      </c>
      <c r="I104" s="107">
        <f t="shared" si="21"/>
        <v>557</v>
      </c>
      <c r="J104" s="108">
        <f t="shared" si="21"/>
        <v>2</v>
      </c>
      <c r="K104" s="108">
        <f t="shared" si="21"/>
        <v>2</v>
      </c>
      <c r="L104" s="108">
        <f t="shared" si="21"/>
        <v>480000</v>
      </c>
    </row>
    <row r="105" spans="1:12" s="3" customFormat="1" ht="93.75" x14ac:dyDescent="0.25">
      <c r="A105" s="53"/>
      <c r="B105" s="214" t="s">
        <v>537</v>
      </c>
      <c r="C105" s="52">
        <v>1</v>
      </c>
      <c r="D105" s="52">
        <v>1</v>
      </c>
      <c r="E105" s="215" t="s">
        <v>506</v>
      </c>
      <c r="F105" s="215" t="s">
        <v>502</v>
      </c>
      <c r="G105" s="52">
        <v>15</v>
      </c>
      <c r="H105" s="52">
        <v>12</v>
      </c>
      <c r="I105" s="52">
        <v>397</v>
      </c>
      <c r="J105" s="215">
        <v>0</v>
      </c>
      <c r="K105" s="215">
        <v>0</v>
      </c>
      <c r="L105" s="215">
        <v>0</v>
      </c>
    </row>
    <row r="106" spans="1:12" s="3" customFormat="1" ht="56.25" x14ac:dyDescent="0.25">
      <c r="A106" s="53"/>
      <c r="B106" s="226" t="s">
        <v>538</v>
      </c>
      <c r="C106" s="224">
        <v>0</v>
      </c>
      <c r="D106" s="224">
        <v>1</v>
      </c>
      <c r="E106" s="70" t="s">
        <v>539</v>
      </c>
      <c r="F106" s="215" t="s">
        <v>540</v>
      </c>
      <c r="G106" s="224">
        <v>22</v>
      </c>
      <c r="H106" s="224">
        <v>3</v>
      </c>
      <c r="I106" s="224">
        <v>100</v>
      </c>
      <c r="J106" s="200">
        <v>1</v>
      </c>
      <c r="K106" s="200">
        <v>1</v>
      </c>
      <c r="L106" s="225">
        <v>300000</v>
      </c>
    </row>
    <row r="107" spans="1:12" s="3" customFormat="1" ht="82.5" customHeight="1" x14ac:dyDescent="0.25">
      <c r="A107" s="53"/>
      <c r="B107" s="227" t="s">
        <v>541</v>
      </c>
      <c r="C107" s="222">
        <v>0</v>
      </c>
      <c r="D107" s="222">
        <v>1</v>
      </c>
      <c r="E107" s="70" t="s">
        <v>542</v>
      </c>
      <c r="F107" s="215" t="s">
        <v>540</v>
      </c>
      <c r="G107" s="222">
        <v>20</v>
      </c>
      <c r="H107" s="223">
        <v>8</v>
      </c>
      <c r="I107" s="222">
        <v>60</v>
      </c>
      <c r="J107" s="70">
        <v>1</v>
      </c>
      <c r="K107" s="70">
        <v>1</v>
      </c>
      <c r="L107" s="228">
        <v>180000</v>
      </c>
    </row>
    <row r="108" spans="1:12" ht="12" customHeight="1" x14ac:dyDescent="0.25">
      <c r="A108" s="53"/>
      <c r="B108" s="61"/>
      <c r="C108" s="52"/>
      <c r="D108" s="52"/>
      <c r="E108" s="50"/>
      <c r="F108" s="50"/>
      <c r="G108" s="17"/>
      <c r="H108" s="17"/>
      <c r="I108" s="17"/>
      <c r="J108" s="50"/>
      <c r="K108" s="50"/>
      <c r="L108" s="50"/>
    </row>
    <row r="109" spans="1:12" ht="187.5" customHeight="1" x14ac:dyDescent="0.25">
      <c r="A109" s="89" t="s">
        <v>179</v>
      </c>
      <c r="B109" s="89" t="s">
        <v>180</v>
      </c>
      <c r="C109" s="89">
        <f>SUM(C110,C114,C117)</f>
        <v>0</v>
      </c>
      <c r="D109" s="89">
        <f>SUM(D110,D114,D117)</f>
        <v>0</v>
      </c>
      <c r="E109" s="89"/>
      <c r="F109" s="89"/>
      <c r="G109" s="89">
        <f t="shared" ref="G109:K109" si="22">SUM(G110,G114,G117)</f>
        <v>0</v>
      </c>
      <c r="H109" s="89">
        <f t="shared" si="22"/>
        <v>0</v>
      </c>
      <c r="I109" s="89">
        <f t="shared" si="22"/>
        <v>0</v>
      </c>
      <c r="J109" s="89">
        <f t="shared" si="22"/>
        <v>0</v>
      </c>
      <c r="K109" s="89">
        <f t="shared" si="22"/>
        <v>0</v>
      </c>
      <c r="L109" s="89">
        <f>L110+L114+L117</f>
        <v>0</v>
      </c>
    </row>
    <row r="110" spans="1:12" x14ac:dyDescent="0.25">
      <c r="A110" s="53"/>
      <c r="B110" s="106" t="s">
        <v>211</v>
      </c>
      <c r="C110" s="107">
        <f>SUM(C111:C113)</f>
        <v>0</v>
      </c>
      <c r="D110" s="107">
        <f>SUM(D111:D113)</f>
        <v>0</v>
      </c>
      <c r="E110" s="164"/>
      <c r="F110" s="108"/>
      <c r="G110" s="107">
        <f t="shared" ref="G110:K110" si="23">SUM(G111:G113)</f>
        <v>0</v>
      </c>
      <c r="H110" s="107">
        <f t="shared" si="23"/>
        <v>0</v>
      </c>
      <c r="I110" s="107">
        <f t="shared" si="23"/>
        <v>0</v>
      </c>
      <c r="J110" s="108">
        <f t="shared" si="23"/>
        <v>0</v>
      </c>
      <c r="K110" s="108">
        <f t="shared" si="23"/>
        <v>0</v>
      </c>
      <c r="L110" s="108">
        <f>L111+L112+L113</f>
        <v>0</v>
      </c>
    </row>
    <row r="111" spans="1:12" x14ac:dyDescent="0.25">
      <c r="A111" s="53"/>
      <c r="B111" s="61"/>
      <c r="C111" s="52"/>
      <c r="D111" s="52"/>
      <c r="E111" s="50"/>
      <c r="F111" s="50"/>
      <c r="G111" s="17"/>
      <c r="H111" s="17"/>
      <c r="I111" s="17"/>
      <c r="J111" s="50"/>
      <c r="K111" s="50"/>
      <c r="L111" s="50"/>
    </row>
    <row r="112" spans="1:12" x14ac:dyDescent="0.25">
      <c r="A112" s="53"/>
      <c r="B112" s="61"/>
      <c r="C112" s="52"/>
      <c r="D112" s="52"/>
      <c r="E112" s="50"/>
      <c r="F112" s="50"/>
      <c r="G112" s="17"/>
      <c r="H112" s="17"/>
      <c r="I112" s="17"/>
      <c r="J112" s="50"/>
      <c r="K112" s="50"/>
      <c r="L112" s="50"/>
    </row>
    <row r="113" spans="1:12" x14ac:dyDescent="0.25">
      <c r="A113" s="53"/>
      <c r="B113" s="61"/>
      <c r="C113" s="52"/>
      <c r="D113" s="52"/>
      <c r="E113" s="50"/>
      <c r="F113" s="50"/>
      <c r="G113" s="17"/>
      <c r="H113" s="17"/>
      <c r="I113" s="17"/>
      <c r="J113" s="50"/>
      <c r="K113" s="50"/>
      <c r="L113" s="50"/>
    </row>
    <row r="114" spans="1:12" x14ac:dyDescent="0.25">
      <c r="A114" s="53"/>
      <c r="B114" s="106" t="s">
        <v>212</v>
      </c>
      <c r="C114" s="107">
        <f>SUM(C115:C116)</f>
        <v>0</v>
      </c>
      <c r="D114" s="107">
        <f>SUM(D115:D116)</f>
        <v>0</v>
      </c>
      <c r="E114" s="164"/>
      <c r="F114" s="108"/>
      <c r="G114" s="107">
        <f t="shared" ref="G114:L114" si="24">SUM(G115:G116)</f>
        <v>0</v>
      </c>
      <c r="H114" s="107">
        <f t="shared" si="24"/>
        <v>0</v>
      </c>
      <c r="I114" s="107">
        <f t="shared" si="24"/>
        <v>0</v>
      </c>
      <c r="J114" s="108">
        <f t="shared" si="24"/>
        <v>0</v>
      </c>
      <c r="K114" s="108">
        <f t="shared" si="24"/>
        <v>0</v>
      </c>
      <c r="L114" s="108">
        <f t="shared" si="24"/>
        <v>0</v>
      </c>
    </row>
    <row r="115" spans="1:12" x14ac:dyDescent="0.25">
      <c r="A115" s="53"/>
      <c r="B115" s="61"/>
      <c r="C115" s="52"/>
      <c r="D115" s="52"/>
      <c r="E115" s="50"/>
      <c r="F115" s="50"/>
      <c r="G115" s="17"/>
      <c r="H115" s="17"/>
      <c r="I115" s="17"/>
      <c r="J115" s="50"/>
      <c r="K115" s="50"/>
      <c r="L115" s="50"/>
    </row>
    <row r="116" spans="1:12" x14ac:dyDescent="0.25">
      <c r="A116" s="53"/>
      <c r="B116" s="61"/>
      <c r="C116" s="52"/>
      <c r="D116" s="52"/>
      <c r="E116" s="50"/>
      <c r="F116" s="50"/>
      <c r="G116" s="17"/>
      <c r="H116" s="17"/>
      <c r="I116" s="17"/>
      <c r="J116" s="50"/>
      <c r="K116" s="50"/>
      <c r="L116" s="50"/>
    </row>
    <row r="117" spans="1:12" x14ac:dyDescent="0.25">
      <c r="A117" s="53"/>
      <c r="B117" s="106" t="s">
        <v>213</v>
      </c>
      <c r="C117" s="107">
        <f>SUM(C118:C120)</f>
        <v>0</v>
      </c>
      <c r="D117" s="107">
        <f>SUM(D118:D120)</f>
        <v>0</v>
      </c>
      <c r="E117" s="164"/>
      <c r="F117" s="108"/>
      <c r="G117" s="107">
        <f t="shared" ref="G117:L117" si="25">SUM(G118:G120)</f>
        <v>0</v>
      </c>
      <c r="H117" s="107">
        <f t="shared" si="25"/>
        <v>0</v>
      </c>
      <c r="I117" s="107">
        <f t="shared" si="25"/>
        <v>0</v>
      </c>
      <c r="J117" s="108">
        <f t="shared" si="25"/>
        <v>0</v>
      </c>
      <c r="K117" s="108">
        <f t="shared" si="25"/>
        <v>0</v>
      </c>
      <c r="L117" s="108">
        <f t="shared" si="25"/>
        <v>0</v>
      </c>
    </row>
    <row r="118" spans="1:12" x14ac:dyDescent="0.25">
      <c r="A118" s="53"/>
      <c r="B118" s="61"/>
      <c r="C118" s="52"/>
      <c r="D118" s="52"/>
      <c r="E118" s="50"/>
      <c r="F118" s="50"/>
      <c r="G118" s="17"/>
      <c r="H118" s="17"/>
      <c r="I118" s="17"/>
      <c r="J118" s="50"/>
      <c r="K118" s="50"/>
      <c r="L118" s="50"/>
    </row>
    <row r="119" spans="1:12" x14ac:dyDescent="0.25">
      <c r="A119" s="53"/>
      <c r="B119" s="61"/>
      <c r="C119" s="52"/>
      <c r="D119" s="52"/>
      <c r="E119" s="50"/>
      <c r="F119" s="50"/>
      <c r="G119" s="17"/>
      <c r="H119" s="17"/>
      <c r="I119" s="17"/>
      <c r="J119" s="50"/>
      <c r="K119" s="50"/>
      <c r="L119" s="50"/>
    </row>
    <row r="120" spans="1:12" x14ac:dyDescent="0.25">
      <c r="A120" s="53"/>
      <c r="B120" s="61"/>
      <c r="C120" s="52"/>
      <c r="D120" s="52"/>
      <c r="E120" s="50"/>
      <c r="F120" s="50"/>
      <c r="G120" s="17"/>
      <c r="H120" s="17"/>
      <c r="I120" s="17"/>
      <c r="J120" s="50"/>
      <c r="K120" s="50"/>
      <c r="L120" s="50"/>
    </row>
    <row r="121" spans="1:12" ht="19.5" x14ac:dyDescent="0.35">
      <c r="A121" s="320" t="s">
        <v>178</v>
      </c>
      <c r="B121" s="320"/>
      <c r="C121" s="320"/>
      <c r="D121" s="320"/>
      <c r="E121" s="320"/>
      <c r="F121" s="320"/>
      <c r="G121" s="320"/>
      <c r="H121" s="320"/>
      <c r="I121" s="320"/>
      <c r="J121" s="320"/>
      <c r="K121" s="89"/>
      <c r="L121" s="89"/>
    </row>
    <row r="122" spans="1:12" x14ac:dyDescent="0.3">
      <c r="K122" s="166"/>
      <c r="L122" s="105"/>
    </row>
    <row r="123" spans="1:12" x14ac:dyDescent="0.3">
      <c r="K123" s="105"/>
      <c r="L123" s="105"/>
    </row>
    <row r="124" spans="1:12" x14ac:dyDescent="0.3">
      <c r="K124" s="105"/>
      <c r="L124" s="105"/>
    </row>
    <row r="125" spans="1:12" x14ac:dyDescent="0.3">
      <c r="K125" s="105"/>
      <c r="L125" s="105"/>
    </row>
    <row r="126" spans="1:12" x14ac:dyDescent="0.3">
      <c r="K126" s="105"/>
      <c r="L126" s="105"/>
    </row>
    <row r="127" spans="1:12" x14ac:dyDescent="0.3">
      <c r="K127" s="105"/>
      <c r="L127" s="105"/>
    </row>
    <row r="128" spans="1:12" x14ac:dyDescent="0.3">
      <c r="K128" s="105"/>
      <c r="L128" s="105"/>
    </row>
    <row r="129" spans="1:12" x14ac:dyDescent="0.3">
      <c r="K129" s="105"/>
      <c r="L129" s="105"/>
    </row>
    <row r="130" spans="1:12" x14ac:dyDescent="0.3">
      <c r="K130" s="105"/>
      <c r="L130" s="105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 s="105"/>
      <c r="L131" s="105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 s="167"/>
      <c r="L132" s="167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 s="105"/>
      <c r="L133" s="105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 s="105"/>
      <c r="L134" s="105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 s="105"/>
      <c r="L135" s="10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 s="105"/>
      <c r="L136" s="105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 s="105"/>
      <c r="L137" s="105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 s="105"/>
      <c r="L138" s="105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 s="105"/>
      <c r="L139" s="105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 s="105"/>
      <c r="L140" s="105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 s="105"/>
      <c r="L141" s="105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 s="105"/>
      <c r="L142" s="105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 s="167"/>
      <c r="L143" s="167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 s="105"/>
      <c r="L144" s="105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 s="105"/>
      <c r="L145" s="10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 s="105"/>
      <c r="L146" s="105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 s="105"/>
      <c r="L147" s="105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 s="105"/>
      <c r="L148" s="105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 s="105"/>
      <c r="L149" s="105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 s="105"/>
      <c r="L150" s="105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 s="105"/>
      <c r="L151" s="105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 s="105"/>
      <c r="L152" s="105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 s="105"/>
      <c r="L153" s="105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 s="167"/>
      <c r="L154" s="167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 s="105"/>
      <c r="L155" s="10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 s="105"/>
      <c r="L156" s="105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 s="105"/>
      <c r="L157" s="105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 s="105"/>
      <c r="L158" s="105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 s="105"/>
      <c r="L159" s="105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 s="105"/>
      <c r="L160" s="105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 s="105"/>
      <c r="L161" s="105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 s="105"/>
      <c r="L162" s="105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 s="105"/>
      <c r="L163" s="105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 s="105"/>
      <c r="L164" s="105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 s="167"/>
      <c r="L165" s="167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 s="105"/>
      <c r="L166" s="105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 s="105"/>
      <c r="L167" s="105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 s="105"/>
      <c r="L168" s="105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 s="105"/>
      <c r="L169" s="105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 s="105"/>
      <c r="L170" s="105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 s="105"/>
      <c r="L171" s="105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 s="105"/>
      <c r="L172" s="105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 s="105"/>
      <c r="L173" s="105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 s="105"/>
      <c r="L174" s="105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 s="105"/>
      <c r="L175" s="10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 s="167"/>
      <c r="L176" s="167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 s="105"/>
      <c r="L177" s="105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 s="105"/>
      <c r="L178" s="105"/>
    </row>
  </sheetData>
  <sheetProtection sort="0" autoFilter="0" pivotTables="0"/>
  <mergeCells count="11">
    <mergeCell ref="K2:K3"/>
    <mergeCell ref="L2:L3"/>
    <mergeCell ref="A121:J121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1" manualBreakCount="1">
    <brk id="2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"/>
  <sheetViews>
    <sheetView view="pageBreakPreview" zoomScale="50" zoomScaleSheetLayoutView="50" workbookViewId="0">
      <selection activeCell="J4" sqref="J4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280" t="s">
        <v>97</v>
      </c>
      <c r="B1" s="280"/>
      <c r="C1" s="280"/>
      <c r="D1" s="280"/>
      <c r="E1" s="280"/>
      <c r="F1" s="280"/>
      <c r="G1" s="280"/>
    </row>
    <row r="2" spans="1:7" ht="54.75" customHeight="1" x14ac:dyDescent="0.25">
      <c r="A2" s="297" t="s">
        <v>98</v>
      </c>
      <c r="B2" s="322" t="s">
        <v>99</v>
      </c>
      <c r="C2" s="323"/>
      <c r="D2" s="297" t="s">
        <v>101</v>
      </c>
      <c r="E2" s="297" t="s">
        <v>102</v>
      </c>
      <c r="F2" s="297" t="s">
        <v>103</v>
      </c>
      <c r="G2" s="301" t="s">
        <v>104</v>
      </c>
    </row>
    <row r="3" spans="1:7" ht="21" customHeight="1" x14ac:dyDescent="0.25">
      <c r="A3" s="299"/>
      <c r="B3" s="45" t="s">
        <v>53</v>
      </c>
      <c r="C3" s="45" t="s">
        <v>83</v>
      </c>
      <c r="D3" s="299"/>
      <c r="E3" s="299"/>
      <c r="F3" s="299"/>
      <c r="G3" s="301"/>
    </row>
    <row r="4" spans="1:7" ht="409.5" x14ac:dyDescent="0.25">
      <c r="A4" s="46" t="s">
        <v>266</v>
      </c>
      <c r="B4" s="49">
        <v>0</v>
      </c>
      <c r="C4" s="49">
        <v>32</v>
      </c>
      <c r="D4" s="68" t="s">
        <v>601</v>
      </c>
      <c r="E4" s="68" t="s">
        <v>602</v>
      </c>
      <c r="F4" s="88" t="s">
        <v>542</v>
      </c>
      <c r="G4" s="61" t="str">
        <f>'[1]Раздел 3'!G4</f>
        <v>Новосибирский штаб трудовых отрядов (НШТО)</v>
      </c>
    </row>
    <row r="5" spans="1:7" ht="143.25" customHeight="1" x14ac:dyDescent="0.25">
      <c r="A5" s="48" t="s">
        <v>100</v>
      </c>
      <c r="B5" s="49">
        <v>0</v>
      </c>
      <c r="C5" s="49">
        <v>0</v>
      </c>
      <c r="D5" s="68">
        <v>0</v>
      </c>
      <c r="E5" s="88">
        <v>0</v>
      </c>
      <c r="F5" s="88">
        <v>0</v>
      </c>
      <c r="G5" s="50">
        <v>0</v>
      </c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9"/>
  <sheetViews>
    <sheetView view="pageBreakPreview" zoomScale="90" zoomScaleSheetLayoutView="90" workbookViewId="0">
      <selection activeCell="Q23" sqref="Q23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328" t="s">
        <v>105</v>
      </c>
      <c r="B1" s="328"/>
      <c r="C1" s="328"/>
      <c r="D1" s="328"/>
      <c r="E1" s="328"/>
      <c r="F1" s="328"/>
      <c r="G1" s="328"/>
      <c r="H1" s="328"/>
      <c r="I1" s="328"/>
    </row>
    <row r="2" spans="1:9" s="3" customFormat="1" ht="38.25" customHeight="1" x14ac:dyDescent="0.25">
      <c r="A2" s="326" t="s">
        <v>56</v>
      </c>
      <c r="B2" s="326" t="s">
        <v>106</v>
      </c>
      <c r="C2" s="327" t="s">
        <v>107</v>
      </c>
      <c r="D2" s="327"/>
      <c r="E2" s="326" t="s">
        <v>108</v>
      </c>
      <c r="F2" s="326" t="s">
        <v>87</v>
      </c>
      <c r="G2" s="326" t="s">
        <v>110</v>
      </c>
      <c r="H2" s="326"/>
      <c r="I2" s="326" t="s">
        <v>112</v>
      </c>
    </row>
    <row r="3" spans="1:9" s="3" customFormat="1" ht="55.5" customHeight="1" x14ac:dyDescent="0.25">
      <c r="A3" s="326"/>
      <c r="B3" s="326"/>
      <c r="C3" s="15" t="s">
        <v>53</v>
      </c>
      <c r="D3" s="15" t="s">
        <v>83</v>
      </c>
      <c r="E3" s="326"/>
      <c r="F3" s="326"/>
      <c r="G3" s="4" t="s">
        <v>109</v>
      </c>
      <c r="H3" s="4" t="s">
        <v>111</v>
      </c>
      <c r="I3" s="326"/>
    </row>
    <row r="4" spans="1:9" ht="18.75" x14ac:dyDescent="0.25">
      <c r="A4" s="50">
        <v>1</v>
      </c>
      <c r="B4" s="61"/>
      <c r="C4" s="52">
        <v>0</v>
      </c>
      <c r="D4" s="52">
        <v>0</v>
      </c>
      <c r="E4" s="50"/>
      <c r="F4" s="61"/>
      <c r="G4" s="17">
        <v>0</v>
      </c>
      <c r="H4" s="17">
        <v>0</v>
      </c>
      <c r="I4" s="50"/>
    </row>
    <row r="5" spans="1:9" ht="18.75" x14ac:dyDescent="0.25">
      <c r="A5" s="50">
        <v>2</v>
      </c>
      <c r="B5" s="61"/>
      <c r="C5" s="52">
        <v>0</v>
      </c>
      <c r="D5" s="52">
        <v>0</v>
      </c>
      <c r="E5" s="50"/>
      <c r="F5" s="61"/>
      <c r="G5" s="17">
        <v>0</v>
      </c>
      <c r="H5" s="17">
        <v>0</v>
      </c>
      <c r="I5" s="50"/>
    </row>
    <row r="6" spans="1:9" ht="18.75" x14ac:dyDescent="0.25">
      <c r="A6" s="50">
        <v>3</v>
      </c>
      <c r="B6" s="61"/>
      <c r="C6" s="52">
        <v>0</v>
      </c>
      <c r="D6" s="52">
        <v>0</v>
      </c>
      <c r="E6" s="50"/>
      <c r="F6" s="61"/>
      <c r="G6" s="17">
        <v>0</v>
      </c>
      <c r="H6" s="17">
        <v>0</v>
      </c>
      <c r="I6" s="50"/>
    </row>
    <row r="7" spans="1:9" ht="18.75" x14ac:dyDescent="0.25">
      <c r="A7" s="50">
        <v>4</v>
      </c>
      <c r="B7" s="61"/>
      <c r="C7" s="52">
        <v>0</v>
      </c>
      <c r="D7" s="52">
        <v>0</v>
      </c>
      <c r="E7" s="50"/>
      <c r="F7" s="61"/>
      <c r="G7" s="17">
        <v>0</v>
      </c>
      <c r="H7" s="17">
        <v>0</v>
      </c>
      <c r="I7" s="50"/>
    </row>
    <row r="8" spans="1:9" ht="18.75" x14ac:dyDescent="0.25">
      <c r="A8" s="50">
        <v>5</v>
      </c>
      <c r="B8" s="61"/>
      <c r="C8" s="52">
        <v>0</v>
      </c>
      <c r="D8" s="52">
        <v>0</v>
      </c>
      <c r="E8" s="50"/>
      <c r="F8" s="61"/>
      <c r="G8" s="17">
        <v>0</v>
      </c>
      <c r="H8" s="17">
        <v>0</v>
      </c>
      <c r="I8" s="50"/>
    </row>
    <row r="9" spans="1:9" ht="18.75" x14ac:dyDescent="0.25">
      <c r="A9" s="50">
        <v>6</v>
      </c>
      <c r="B9" s="61"/>
      <c r="C9" s="52">
        <v>0</v>
      </c>
      <c r="D9" s="52">
        <v>0</v>
      </c>
      <c r="E9" s="50"/>
      <c r="F9" s="61"/>
      <c r="G9" s="17">
        <v>0</v>
      </c>
      <c r="H9" s="17">
        <v>0</v>
      </c>
      <c r="I9" s="50"/>
    </row>
    <row r="10" spans="1:9" ht="18.75" x14ac:dyDescent="0.25">
      <c r="A10" s="50">
        <v>7</v>
      </c>
      <c r="B10" s="61"/>
      <c r="C10" s="52">
        <v>0</v>
      </c>
      <c r="D10" s="52">
        <v>0</v>
      </c>
      <c r="E10" s="50"/>
      <c r="F10" s="61"/>
      <c r="G10" s="17">
        <v>0</v>
      </c>
      <c r="H10" s="17">
        <v>0</v>
      </c>
      <c r="I10" s="50"/>
    </row>
    <row r="11" spans="1:9" ht="18.75" x14ac:dyDescent="0.25">
      <c r="A11" s="50">
        <v>8</v>
      </c>
      <c r="B11" s="61"/>
      <c r="C11" s="52">
        <v>0</v>
      </c>
      <c r="D11" s="52">
        <v>0</v>
      </c>
      <c r="E11" s="50"/>
      <c r="F11" s="61"/>
      <c r="G11" s="17">
        <v>0</v>
      </c>
      <c r="H11" s="17">
        <v>0</v>
      </c>
      <c r="I11" s="50"/>
    </row>
    <row r="12" spans="1:9" ht="18.75" x14ac:dyDescent="0.25">
      <c r="A12" s="50">
        <v>9</v>
      </c>
      <c r="B12" s="61"/>
      <c r="C12" s="52">
        <v>0</v>
      </c>
      <c r="D12" s="52">
        <v>0</v>
      </c>
      <c r="E12" s="50"/>
      <c r="F12" s="61"/>
      <c r="G12" s="17">
        <v>0</v>
      </c>
      <c r="H12" s="17">
        <v>0</v>
      </c>
      <c r="I12" s="50"/>
    </row>
    <row r="13" spans="1:9" ht="18.75" x14ac:dyDescent="0.25">
      <c r="A13" s="50">
        <v>10</v>
      </c>
      <c r="B13" s="61"/>
      <c r="C13" s="52">
        <v>0</v>
      </c>
      <c r="D13" s="52">
        <v>0</v>
      </c>
      <c r="E13" s="50"/>
      <c r="F13" s="61"/>
      <c r="G13" s="17">
        <v>0</v>
      </c>
      <c r="H13" s="17">
        <v>0</v>
      </c>
      <c r="I13" s="50"/>
    </row>
    <row r="14" spans="1:9" ht="18.75" x14ac:dyDescent="0.25">
      <c r="A14" s="50">
        <v>11</v>
      </c>
      <c r="B14" s="61"/>
      <c r="C14" s="52">
        <v>0</v>
      </c>
      <c r="D14" s="52">
        <v>0</v>
      </c>
      <c r="E14" s="50"/>
      <c r="F14" s="61"/>
      <c r="G14" s="17">
        <v>0</v>
      </c>
      <c r="H14" s="17">
        <v>0</v>
      </c>
      <c r="I14" s="50"/>
    </row>
    <row r="15" spans="1:9" ht="18.75" x14ac:dyDescent="0.25">
      <c r="A15" s="50">
        <v>12</v>
      </c>
      <c r="B15" s="61"/>
      <c r="C15" s="52">
        <v>0</v>
      </c>
      <c r="D15" s="52">
        <v>0</v>
      </c>
      <c r="E15" s="50"/>
      <c r="F15" s="61"/>
      <c r="G15" s="17">
        <v>0</v>
      </c>
      <c r="H15" s="17">
        <v>0</v>
      </c>
      <c r="I15" s="50"/>
    </row>
    <row r="16" spans="1:9" ht="18.75" x14ac:dyDescent="0.25">
      <c r="A16" s="50">
        <v>13</v>
      </c>
      <c r="B16" s="61"/>
      <c r="C16" s="52">
        <v>0</v>
      </c>
      <c r="D16" s="52">
        <v>0</v>
      </c>
      <c r="E16" s="50"/>
      <c r="F16" s="61"/>
      <c r="G16" s="17">
        <v>0</v>
      </c>
      <c r="H16" s="17">
        <v>0</v>
      </c>
      <c r="I16" s="50"/>
    </row>
    <row r="17" spans="1:9" ht="18.75" x14ac:dyDescent="0.25">
      <c r="A17" s="50">
        <v>14</v>
      </c>
      <c r="B17" s="61"/>
      <c r="C17" s="52">
        <v>0</v>
      </c>
      <c r="D17" s="52">
        <v>0</v>
      </c>
      <c r="E17" s="50"/>
      <c r="F17" s="61"/>
      <c r="G17" s="17">
        <v>0</v>
      </c>
      <c r="H17" s="17">
        <v>0</v>
      </c>
      <c r="I17" s="50"/>
    </row>
    <row r="18" spans="1:9" ht="18.75" x14ac:dyDescent="0.25">
      <c r="A18" s="50">
        <v>15</v>
      </c>
      <c r="B18" s="61"/>
      <c r="C18" s="52">
        <v>0</v>
      </c>
      <c r="D18" s="52">
        <v>0</v>
      </c>
      <c r="E18" s="50"/>
      <c r="F18" s="61"/>
      <c r="G18" s="17">
        <v>0</v>
      </c>
      <c r="H18" s="17">
        <v>0</v>
      </c>
      <c r="I18" s="50"/>
    </row>
    <row r="19" spans="1:9" ht="18.75" x14ac:dyDescent="0.25">
      <c r="A19" s="50">
        <v>16</v>
      </c>
      <c r="B19" s="61"/>
      <c r="C19" s="17">
        <v>0</v>
      </c>
      <c r="D19" s="17">
        <v>0</v>
      </c>
      <c r="E19" s="50"/>
      <c r="F19" s="61"/>
      <c r="G19" s="17">
        <v>0</v>
      </c>
      <c r="H19" s="17">
        <v>0</v>
      </c>
      <c r="I19" s="50"/>
    </row>
    <row r="20" spans="1:9" ht="18.75" x14ac:dyDescent="0.25">
      <c r="A20" s="50">
        <v>17</v>
      </c>
      <c r="B20" s="61"/>
      <c r="C20" s="17">
        <v>0</v>
      </c>
      <c r="D20" s="17">
        <v>0</v>
      </c>
      <c r="E20" s="50"/>
      <c r="F20" s="61"/>
      <c r="G20" s="17">
        <v>0</v>
      </c>
      <c r="H20" s="17">
        <v>0</v>
      </c>
      <c r="I20" s="50"/>
    </row>
    <row r="21" spans="1:9" ht="18.75" x14ac:dyDescent="0.25">
      <c r="A21" s="50">
        <v>18</v>
      </c>
      <c r="B21" s="61"/>
      <c r="C21" s="17">
        <v>0</v>
      </c>
      <c r="D21" s="17">
        <v>0</v>
      </c>
      <c r="E21" s="50"/>
      <c r="F21" s="61"/>
      <c r="G21" s="17">
        <v>0</v>
      </c>
      <c r="H21" s="17">
        <v>0</v>
      </c>
      <c r="I21" s="50"/>
    </row>
    <row r="22" spans="1:9" ht="18.75" x14ac:dyDescent="0.25">
      <c r="A22" s="50">
        <v>19</v>
      </c>
      <c r="B22" s="61"/>
      <c r="C22" s="17">
        <v>0</v>
      </c>
      <c r="D22" s="17">
        <v>0</v>
      </c>
      <c r="E22" s="50"/>
      <c r="F22" s="61"/>
      <c r="G22" s="17">
        <v>0</v>
      </c>
      <c r="H22" s="17">
        <v>0</v>
      </c>
      <c r="I22" s="50"/>
    </row>
    <row r="23" spans="1:9" ht="18.75" x14ac:dyDescent="0.25">
      <c r="A23" s="50">
        <v>20</v>
      </c>
      <c r="B23" s="61"/>
      <c r="C23" s="17">
        <v>0</v>
      </c>
      <c r="D23" s="17">
        <v>0</v>
      </c>
      <c r="E23" s="50"/>
      <c r="F23" s="61"/>
      <c r="G23" s="17">
        <v>0</v>
      </c>
      <c r="H23" s="17">
        <v>0</v>
      </c>
      <c r="I23" s="50"/>
    </row>
    <row r="24" spans="1:9" ht="18.75" x14ac:dyDescent="0.25">
      <c r="A24" s="50">
        <v>21</v>
      </c>
      <c r="B24" s="61"/>
      <c r="C24" s="17">
        <v>0</v>
      </c>
      <c r="D24" s="17">
        <v>0</v>
      </c>
      <c r="E24" s="50"/>
      <c r="F24" s="61"/>
      <c r="G24" s="17">
        <v>0</v>
      </c>
      <c r="H24" s="17">
        <v>0</v>
      </c>
      <c r="I24" s="50"/>
    </row>
    <row r="25" spans="1:9" ht="18.75" x14ac:dyDescent="0.25">
      <c r="A25" s="50">
        <v>22</v>
      </c>
      <c r="B25" s="61"/>
      <c r="C25" s="17">
        <v>0</v>
      </c>
      <c r="D25" s="17">
        <v>0</v>
      </c>
      <c r="E25" s="50"/>
      <c r="F25" s="61"/>
      <c r="G25" s="17">
        <v>0</v>
      </c>
      <c r="H25" s="17">
        <v>0</v>
      </c>
      <c r="I25" s="50"/>
    </row>
    <row r="26" spans="1:9" ht="18.75" x14ac:dyDescent="0.25">
      <c r="A26" s="50">
        <v>23</v>
      </c>
      <c r="B26" s="61"/>
      <c r="C26" s="17">
        <v>0</v>
      </c>
      <c r="D26" s="17">
        <v>0</v>
      </c>
      <c r="E26" s="50"/>
      <c r="F26" s="61"/>
      <c r="G26" s="17">
        <v>0</v>
      </c>
      <c r="H26" s="17">
        <v>0</v>
      </c>
      <c r="I26" s="50"/>
    </row>
    <row r="27" spans="1:9" ht="18.75" x14ac:dyDescent="0.25">
      <c r="A27" s="50">
        <v>24</v>
      </c>
      <c r="B27" s="61"/>
      <c r="C27" s="17">
        <v>0</v>
      </c>
      <c r="D27" s="17">
        <v>0</v>
      </c>
      <c r="E27" s="50"/>
      <c r="F27" s="61"/>
      <c r="G27" s="17">
        <v>0</v>
      </c>
      <c r="H27" s="17">
        <v>0</v>
      </c>
      <c r="I27" s="50"/>
    </row>
    <row r="28" spans="1:9" ht="18.75" x14ac:dyDescent="0.25">
      <c r="A28" s="50">
        <v>25</v>
      </c>
      <c r="B28" s="61"/>
      <c r="C28" s="17">
        <v>0</v>
      </c>
      <c r="D28" s="17">
        <v>0</v>
      </c>
      <c r="E28" s="50"/>
      <c r="F28" s="61"/>
      <c r="G28" s="17">
        <v>0</v>
      </c>
      <c r="H28" s="17">
        <v>0</v>
      </c>
      <c r="I28" s="50"/>
    </row>
    <row r="29" spans="1:9" ht="18.75" x14ac:dyDescent="0.25">
      <c r="A29" s="50">
        <v>26</v>
      </c>
      <c r="B29" s="76"/>
      <c r="C29" s="19">
        <v>0</v>
      </c>
      <c r="D29" s="19">
        <v>0</v>
      </c>
      <c r="E29" s="43"/>
      <c r="F29" s="76"/>
      <c r="G29" s="19">
        <v>0</v>
      </c>
      <c r="H29" s="19">
        <v>0</v>
      </c>
      <c r="I29" s="43"/>
    </row>
    <row r="30" spans="1:9" ht="18.75" x14ac:dyDescent="0.25">
      <c r="A30" s="50">
        <v>27</v>
      </c>
      <c r="B30" s="76"/>
      <c r="C30" s="19">
        <v>0</v>
      </c>
      <c r="D30" s="19">
        <v>0</v>
      </c>
      <c r="E30" s="43"/>
      <c r="F30" s="76"/>
      <c r="G30" s="19">
        <v>0</v>
      </c>
      <c r="H30" s="19">
        <v>0</v>
      </c>
      <c r="I30" s="43"/>
    </row>
    <row r="31" spans="1:9" ht="18.75" x14ac:dyDescent="0.25">
      <c r="A31" s="50">
        <v>28</v>
      </c>
      <c r="B31" s="76"/>
      <c r="C31" s="19">
        <v>0</v>
      </c>
      <c r="D31" s="19">
        <v>0</v>
      </c>
      <c r="E31" s="43"/>
      <c r="F31" s="76"/>
      <c r="G31" s="19">
        <v>0</v>
      </c>
      <c r="H31" s="19">
        <v>0</v>
      </c>
      <c r="I31" s="43"/>
    </row>
    <row r="32" spans="1:9" ht="18.75" x14ac:dyDescent="0.25">
      <c r="A32" s="50">
        <v>29</v>
      </c>
      <c r="B32" s="76"/>
      <c r="C32" s="19">
        <v>0</v>
      </c>
      <c r="D32" s="19">
        <v>0</v>
      </c>
      <c r="E32" s="43"/>
      <c r="F32" s="76"/>
      <c r="G32" s="19">
        <v>0</v>
      </c>
      <c r="H32" s="19">
        <v>0</v>
      </c>
      <c r="I32" s="43"/>
    </row>
    <row r="33" spans="1:9" ht="18.75" x14ac:dyDescent="0.25">
      <c r="A33" s="50">
        <v>30</v>
      </c>
      <c r="B33" s="76"/>
      <c r="C33" s="19">
        <v>0</v>
      </c>
      <c r="D33" s="19">
        <v>0</v>
      </c>
      <c r="E33" s="43"/>
      <c r="F33" s="76"/>
      <c r="G33" s="19">
        <v>0</v>
      </c>
      <c r="H33" s="19">
        <v>0</v>
      </c>
      <c r="I33" s="43"/>
    </row>
    <row r="34" spans="1:9" ht="18.75" x14ac:dyDescent="0.25">
      <c r="A34" s="50">
        <v>31</v>
      </c>
      <c r="B34" s="76"/>
      <c r="C34" s="19">
        <v>0</v>
      </c>
      <c r="D34" s="19">
        <v>0</v>
      </c>
      <c r="E34" s="43"/>
      <c r="F34" s="76"/>
      <c r="G34" s="19">
        <v>0</v>
      </c>
      <c r="H34" s="19">
        <v>0</v>
      </c>
      <c r="I34" s="43"/>
    </row>
    <row r="35" spans="1:9" ht="18.75" x14ac:dyDescent="0.25">
      <c r="A35" s="50">
        <v>32</v>
      </c>
      <c r="B35" s="76"/>
      <c r="C35" s="19">
        <v>0</v>
      </c>
      <c r="D35" s="19">
        <v>0</v>
      </c>
      <c r="E35" s="43"/>
      <c r="F35" s="76"/>
      <c r="G35" s="19">
        <v>0</v>
      </c>
      <c r="H35" s="19">
        <v>0</v>
      </c>
      <c r="I35" s="43"/>
    </row>
    <row r="36" spans="1:9" ht="18.75" x14ac:dyDescent="0.25">
      <c r="A36" s="50">
        <v>33</v>
      </c>
      <c r="B36" s="76"/>
      <c r="C36" s="19">
        <v>0</v>
      </c>
      <c r="D36" s="19">
        <v>0</v>
      </c>
      <c r="E36" s="43"/>
      <c r="F36" s="76"/>
      <c r="G36" s="19">
        <v>0</v>
      </c>
      <c r="H36" s="19">
        <v>0</v>
      </c>
      <c r="I36" s="43"/>
    </row>
    <row r="37" spans="1:9" ht="18.75" x14ac:dyDescent="0.25">
      <c r="A37" s="50">
        <v>34</v>
      </c>
      <c r="B37" s="76"/>
      <c r="C37" s="19">
        <v>0</v>
      </c>
      <c r="D37" s="19">
        <v>0</v>
      </c>
      <c r="E37" s="43"/>
      <c r="F37" s="76"/>
      <c r="G37" s="19">
        <v>0</v>
      </c>
      <c r="H37" s="19">
        <v>0</v>
      </c>
      <c r="I37" s="43"/>
    </row>
    <row r="38" spans="1:9" ht="18.75" x14ac:dyDescent="0.25">
      <c r="A38" s="50">
        <v>35</v>
      </c>
      <c r="B38" s="76"/>
      <c r="C38" s="19">
        <v>0</v>
      </c>
      <c r="D38" s="19">
        <v>0</v>
      </c>
      <c r="E38" s="43"/>
      <c r="F38" s="76"/>
      <c r="G38" s="19">
        <v>0</v>
      </c>
      <c r="H38" s="19">
        <v>0</v>
      </c>
      <c r="I38" s="43"/>
    </row>
    <row r="39" spans="1:9" ht="18.75" x14ac:dyDescent="0.25">
      <c r="A39" s="50">
        <v>36</v>
      </c>
      <c r="B39" s="76"/>
      <c r="C39" s="19">
        <v>0</v>
      </c>
      <c r="D39" s="19">
        <v>0</v>
      </c>
      <c r="E39" s="43"/>
      <c r="F39" s="76"/>
      <c r="G39" s="19">
        <v>0</v>
      </c>
      <c r="H39" s="19">
        <v>0</v>
      </c>
      <c r="I39" s="43"/>
    </row>
    <row r="40" spans="1:9" ht="18.75" x14ac:dyDescent="0.25">
      <c r="A40" s="50">
        <v>37</v>
      </c>
      <c r="B40" s="76"/>
      <c r="C40" s="19">
        <v>0</v>
      </c>
      <c r="D40" s="19">
        <v>0</v>
      </c>
      <c r="E40" s="43"/>
      <c r="F40" s="76"/>
      <c r="G40" s="19">
        <v>0</v>
      </c>
      <c r="H40" s="19">
        <v>0</v>
      </c>
      <c r="I40" s="43"/>
    </row>
    <row r="41" spans="1:9" ht="18.75" x14ac:dyDescent="0.25">
      <c r="A41" s="50">
        <v>38</v>
      </c>
      <c r="B41" s="76"/>
      <c r="C41" s="19">
        <v>0</v>
      </c>
      <c r="D41" s="19">
        <v>0</v>
      </c>
      <c r="E41" s="43"/>
      <c r="F41" s="76"/>
      <c r="G41" s="19">
        <v>0</v>
      </c>
      <c r="H41" s="19">
        <v>0</v>
      </c>
      <c r="I41" s="43"/>
    </row>
    <row r="42" spans="1:9" ht="18.75" x14ac:dyDescent="0.25">
      <c r="A42" s="50">
        <v>39</v>
      </c>
      <c r="B42" s="76"/>
      <c r="C42" s="19">
        <v>0</v>
      </c>
      <c r="D42" s="19">
        <v>0</v>
      </c>
      <c r="E42" s="43"/>
      <c r="F42" s="76"/>
      <c r="G42" s="19">
        <v>0</v>
      </c>
      <c r="H42" s="19">
        <v>0</v>
      </c>
      <c r="I42" s="43"/>
    </row>
    <row r="43" spans="1:9" ht="18.75" x14ac:dyDescent="0.25">
      <c r="A43" s="50">
        <v>40</v>
      </c>
      <c r="B43" s="76"/>
      <c r="C43" s="19">
        <v>0</v>
      </c>
      <c r="D43" s="19">
        <v>0</v>
      </c>
      <c r="E43" s="43"/>
      <c r="F43" s="76"/>
      <c r="G43" s="19">
        <v>0</v>
      </c>
      <c r="H43" s="19">
        <v>0</v>
      </c>
      <c r="I43" s="43"/>
    </row>
    <row r="44" spans="1:9" ht="18.75" x14ac:dyDescent="0.25">
      <c r="A44" s="50">
        <v>41</v>
      </c>
      <c r="B44" s="76"/>
      <c r="C44" s="19">
        <v>0</v>
      </c>
      <c r="D44" s="19">
        <v>0</v>
      </c>
      <c r="E44" s="43"/>
      <c r="F44" s="76"/>
      <c r="G44" s="19">
        <v>0</v>
      </c>
      <c r="H44" s="19">
        <v>0</v>
      </c>
      <c r="I44" s="43"/>
    </row>
    <row r="45" spans="1:9" ht="18.75" x14ac:dyDescent="0.25">
      <c r="A45" s="50">
        <v>42</v>
      </c>
      <c r="B45" s="76"/>
      <c r="C45" s="19">
        <v>0</v>
      </c>
      <c r="D45" s="19">
        <v>0</v>
      </c>
      <c r="E45" s="43"/>
      <c r="F45" s="76"/>
      <c r="G45" s="19">
        <v>0</v>
      </c>
      <c r="H45" s="19">
        <v>0</v>
      </c>
      <c r="I45" s="43"/>
    </row>
    <row r="46" spans="1:9" ht="18.75" x14ac:dyDescent="0.25">
      <c r="A46" s="50">
        <v>43</v>
      </c>
      <c r="B46" s="76"/>
      <c r="C46" s="19">
        <v>0</v>
      </c>
      <c r="D46" s="19">
        <v>0</v>
      </c>
      <c r="E46" s="43"/>
      <c r="F46" s="76"/>
      <c r="G46" s="19">
        <v>0</v>
      </c>
      <c r="H46" s="19">
        <v>0</v>
      </c>
      <c r="I46" s="43"/>
    </row>
    <row r="47" spans="1:9" ht="18.75" x14ac:dyDescent="0.25">
      <c r="A47" s="50">
        <v>44</v>
      </c>
      <c r="B47" s="76"/>
      <c r="C47" s="19">
        <v>0</v>
      </c>
      <c r="D47" s="19">
        <v>0</v>
      </c>
      <c r="E47" s="43"/>
      <c r="F47" s="76"/>
      <c r="G47" s="19">
        <v>0</v>
      </c>
      <c r="H47" s="19">
        <v>0</v>
      </c>
      <c r="I47" s="43"/>
    </row>
    <row r="48" spans="1:9" ht="18.75" x14ac:dyDescent="0.25">
      <c r="A48" s="50">
        <v>45</v>
      </c>
      <c r="B48" s="76"/>
      <c r="C48" s="19">
        <v>0</v>
      </c>
      <c r="D48" s="19">
        <v>0</v>
      </c>
      <c r="E48" s="43"/>
      <c r="F48" s="76"/>
      <c r="G48" s="19">
        <v>0</v>
      </c>
      <c r="H48" s="19">
        <v>0</v>
      </c>
      <c r="I48" s="43"/>
    </row>
    <row r="49" spans="1:9" ht="18.75" x14ac:dyDescent="0.25">
      <c r="A49" s="50">
        <v>46</v>
      </c>
      <c r="B49" s="76"/>
      <c r="C49" s="19">
        <v>0</v>
      </c>
      <c r="D49" s="19">
        <v>0</v>
      </c>
      <c r="E49" s="43"/>
      <c r="F49" s="76"/>
      <c r="G49" s="19">
        <v>0</v>
      </c>
      <c r="H49" s="19">
        <v>0</v>
      </c>
      <c r="I49" s="43"/>
    </row>
    <row r="50" spans="1:9" ht="18.75" x14ac:dyDescent="0.25">
      <c r="A50" s="50">
        <v>47</v>
      </c>
      <c r="B50" s="76"/>
      <c r="C50" s="19">
        <v>0</v>
      </c>
      <c r="D50" s="19">
        <v>0</v>
      </c>
      <c r="E50" s="43"/>
      <c r="F50" s="76"/>
      <c r="G50" s="19">
        <v>0</v>
      </c>
      <c r="H50" s="19">
        <v>0</v>
      </c>
      <c r="I50" s="43"/>
    </row>
    <row r="51" spans="1:9" ht="18.75" x14ac:dyDescent="0.25">
      <c r="A51" s="50">
        <v>48</v>
      </c>
      <c r="B51" s="76"/>
      <c r="C51" s="19">
        <v>0</v>
      </c>
      <c r="D51" s="19">
        <v>0</v>
      </c>
      <c r="E51" s="43"/>
      <c r="F51" s="76"/>
      <c r="G51" s="19">
        <v>0</v>
      </c>
      <c r="H51" s="19">
        <v>0</v>
      </c>
      <c r="I51" s="43"/>
    </row>
    <row r="52" spans="1:9" ht="18.75" x14ac:dyDescent="0.25">
      <c r="A52" s="50">
        <v>49</v>
      </c>
      <c r="B52" s="76"/>
      <c r="C52" s="19">
        <v>0</v>
      </c>
      <c r="D52" s="19">
        <v>0</v>
      </c>
      <c r="E52" s="43"/>
      <c r="F52" s="76"/>
      <c r="G52" s="19">
        <v>0</v>
      </c>
      <c r="H52" s="19">
        <v>0</v>
      </c>
      <c r="I52" s="43"/>
    </row>
    <row r="53" spans="1:9" ht="18.75" x14ac:dyDescent="0.25">
      <c r="A53" s="50">
        <v>50</v>
      </c>
      <c r="B53" s="76"/>
      <c r="C53" s="19">
        <v>0</v>
      </c>
      <c r="D53" s="19">
        <v>0</v>
      </c>
      <c r="E53" s="43"/>
      <c r="F53" s="76"/>
      <c r="G53" s="19">
        <v>0</v>
      </c>
      <c r="H53" s="19">
        <v>0</v>
      </c>
      <c r="I53" s="43"/>
    </row>
    <row r="54" spans="1:9" ht="18.75" x14ac:dyDescent="0.25">
      <c r="A54" s="50">
        <v>51</v>
      </c>
      <c r="B54" s="76"/>
      <c r="C54" s="19">
        <v>0</v>
      </c>
      <c r="D54" s="19">
        <v>0</v>
      </c>
      <c r="E54" s="43"/>
      <c r="F54" s="76"/>
      <c r="G54" s="19">
        <v>0</v>
      </c>
      <c r="H54" s="19">
        <v>0</v>
      </c>
      <c r="I54" s="43"/>
    </row>
    <row r="55" spans="1:9" ht="18.75" x14ac:dyDescent="0.25">
      <c r="A55" s="50">
        <v>52</v>
      </c>
      <c r="B55" s="76"/>
      <c r="C55" s="19">
        <v>0</v>
      </c>
      <c r="D55" s="19">
        <v>0</v>
      </c>
      <c r="E55" s="43"/>
      <c r="F55" s="76"/>
      <c r="G55" s="19">
        <v>0</v>
      </c>
      <c r="H55" s="19">
        <v>0</v>
      </c>
      <c r="I55" s="43"/>
    </row>
    <row r="56" spans="1:9" ht="18.75" x14ac:dyDescent="0.25">
      <c r="A56" s="50">
        <v>53</v>
      </c>
      <c r="B56" s="76"/>
      <c r="C56" s="19">
        <v>0</v>
      </c>
      <c r="D56" s="19">
        <v>0</v>
      </c>
      <c r="E56" s="43"/>
      <c r="F56" s="76"/>
      <c r="G56" s="19">
        <v>0</v>
      </c>
      <c r="H56" s="19">
        <v>0</v>
      </c>
      <c r="I56" s="43"/>
    </row>
    <row r="57" spans="1:9" ht="18.75" x14ac:dyDescent="0.25">
      <c r="A57" s="50">
        <v>52</v>
      </c>
      <c r="B57" s="76"/>
      <c r="C57" s="19">
        <v>0</v>
      </c>
      <c r="D57" s="19">
        <v>0</v>
      </c>
      <c r="E57" s="43"/>
      <c r="F57" s="76"/>
      <c r="G57" s="19">
        <v>0</v>
      </c>
      <c r="H57" s="19">
        <v>0</v>
      </c>
      <c r="I57" s="43"/>
    </row>
    <row r="58" spans="1:9" ht="18.75" x14ac:dyDescent="0.25">
      <c r="A58" s="50">
        <v>55</v>
      </c>
      <c r="B58" s="76"/>
      <c r="C58" s="19">
        <v>0</v>
      </c>
      <c r="D58" s="19">
        <v>0</v>
      </c>
      <c r="E58" s="43"/>
      <c r="F58" s="76"/>
      <c r="G58" s="19">
        <v>0</v>
      </c>
      <c r="H58" s="19">
        <v>0</v>
      </c>
      <c r="I58" s="43"/>
    </row>
    <row r="59" spans="1:9" ht="18.75" x14ac:dyDescent="0.25">
      <c r="A59" s="324" t="s">
        <v>84</v>
      </c>
      <c r="B59" s="325"/>
      <c r="C59" s="31">
        <f>SUM(C4:C58)</f>
        <v>0</v>
      </c>
      <c r="D59" s="31">
        <f>SUM(D4:D58)</f>
        <v>0</v>
      </c>
      <c r="E59" s="47"/>
      <c r="F59" s="47"/>
      <c r="G59" s="31">
        <f>SUM(G4:G58)</f>
        <v>0</v>
      </c>
      <c r="H59" s="31">
        <f>SUM(H4:H58)</f>
        <v>0</v>
      </c>
      <c r="I59" s="47"/>
    </row>
  </sheetData>
  <sheetProtection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87"/>
  <sheetViews>
    <sheetView view="pageBreakPreview" zoomScale="50" zoomScaleNormal="80" zoomScaleSheetLayoutView="50" workbookViewId="0">
      <selection activeCell="F5" sqref="F5"/>
    </sheetView>
  </sheetViews>
  <sheetFormatPr defaultRowHeight="15" x14ac:dyDescent="0.25"/>
  <cols>
    <col min="1" max="1" width="21.140625" customWidth="1"/>
    <col min="2" max="2" width="8.140625" style="3" customWidth="1"/>
    <col min="3" max="3" width="7.7109375" style="3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3" customWidth="1"/>
    <col min="10" max="10" width="7.85546875" style="3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3" customFormat="1" ht="18.75" x14ac:dyDescent="0.3">
      <c r="A1" s="2" t="s">
        <v>224</v>
      </c>
      <c r="B1" s="44"/>
      <c r="C1" s="44"/>
      <c r="D1" s="44"/>
      <c r="E1" s="44"/>
      <c r="F1" s="44"/>
      <c r="G1" s="44"/>
      <c r="H1" s="55"/>
      <c r="I1" s="55"/>
      <c r="J1" s="55"/>
      <c r="K1" s="55"/>
      <c r="L1" s="55"/>
      <c r="M1" s="55"/>
      <c r="N1" s="55"/>
    </row>
    <row r="2" spans="1:14" ht="18.75" x14ac:dyDescent="0.3">
      <c r="A2" s="331" t="s">
        <v>238</v>
      </c>
      <c r="B2" s="331"/>
      <c r="C2" s="331"/>
      <c r="D2" s="331"/>
      <c r="E2" s="331"/>
      <c r="F2" s="331"/>
      <c r="G2" s="331"/>
      <c r="H2" s="33"/>
      <c r="I2" s="55"/>
      <c r="J2" s="55"/>
      <c r="K2" s="33"/>
      <c r="L2" s="33"/>
      <c r="M2" s="33"/>
      <c r="N2" s="33"/>
    </row>
    <row r="3" spans="1:14" s="3" customFormat="1" ht="18.75" customHeight="1" x14ac:dyDescent="0.25">
      <c r="A3" s="301" t="s">
        <v>113</v>
      </c>
      <c r="B3" s="329" t="s">
        <v>107</v>
      </c>
      <c r="C3" s="329"/>
      <c r="D3" s="301" t="s">
        <v>243</v>
      </c>
      <c r="E3" s="330" t="s">
        <v>236</v>
      </c>
      <c r="F3" s="301" t="s">
        <v>115</v>
      </c>
      <c r="G3" s="301" t="s">
        <v>116</v>
      </c>
      <c r="H3" s="301" t="s">
        <v>113</v>
      </c>
      <c r="I3" s="329" t="s">
        <v>107</v>
      </c>
      <c r="J3" s="329"/>
      <c r="K3" s="301" t="s">
        <v>242</v>
      </c>
      <c r="L3" s="330" t="s">
        <v>236</v>
      </c>
      <c r="M3" s="301" t="s">
        <v>115</v>
      </c>
      <c r="N3" s="301" t="s">
        <v>116</v>
      </c>
    </row>
    <row r="4" spans="1:14" s="3" customFormat="1" ht="102.75" customHeight="1" x14ac:dyDescent="0.25">
      <c r="A4" s="301"/>
      <c r="B4" s="45" t="s">
        <v>53</v>
      </c>
      <c r="C4" s="45" t="s">
        <v>83</v>
      </c>
      <c r="D4" s="301"/>
      <c r="E4" s="330"/>
      <c r="F4" s="301"/>
      <c r="G4" s="301"/>
      <c r="H4" s="301"/>
      <c r="I4" s="45" t="s">
        <v>53</v>
      </c>
      <c r="J4" s="45" t="s">
        <v>83</v>
      </c>
      <c r="K4" s="301"/>
      <c r="L4" s="330"/>
      <c r="M4" s="301"/>
      <c r="N4" s="301"/>
    </row>
    <row r="5" spans="1:14" ht="18.75" x14ac:dyDescent="0.3">
      <c r="A5" s="56" t="s">
        <v>216</v>
      </c>
      <c r="B5" s="31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+B147</f>
        <v>28</v>
      </c>
      <c r="C5" s="31">
        <f>C6+C7+C8+C9+C10+C11+C12+C13+C14+C15+C16+C17+C18+C19+C20+C21+C22+C23+C24+C25+C26+C27+C28+C29+C30+C31+C32+C33+C34+C35+C36+C37+C38+C39+C40+C41+C42+C43+C44+C45+C46+C47+C48+C49+C50+C51+C52+C53+C54+C55+C56+C57+C58+C59+C60+C61+C62+C63++C64+C65+C66+C67+C68+C69+C70+C71+C72+C73+C74+C75+C76+C77+C78+C79+C80+C81+C82+C83+C84+C85+C86+C87+C88+C89+C90+C91+C93+C92+C94+C95+C96+C97+C98++C99+C100+C101+C102+C103+C104+C105+C106+C107+C108+C109+C110+C111+C112+C113+C114+C115+C116+C117+C118+C119+C120+C121+C122+C123+C124+C125+C126+C127+C128+C129+C130+C131+C132+C133+C134+C135+C136+C137+C138+C139+C140+C141+C142+C143+C144+C145+C146+C147</f>
        <v>28</v>
      </c>
      <c r="D5" s="180"/>
      <c r="E5" s="180"/>
      <c r="F5" s="31">
        <f>SUM(F6:F147)</f>
        <v>16037</v>
      </c>
      <c r="G5" s="180"/>
      <c r="H5" s="56" t="s">
        <v>114</v>
      </c>
      <c r="I5" s="31">
        <f>I6+I7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+I147</f>
        <v>12</v>
      </c>
      <c r="J5" s="31">
        <f>SUM(J6:J147)</f>
        <v>12</v>
      </c>
      <c r="K5" s="180"/>
      <c r="L5" s="180"/>
      <c r="M5" s="31">
        <f>SUM(M6:M147)</f>
        <v>1235</v>
      </c>
      <c r="N5" s="180"/>
    </row>
    <row r="6" spans="1:14" ht="56.25" x14ac:dyDescent="0.25">
      <c r="A6" s="139"/>
      <c r="B6" s="32">
        <v>1</v>
      </c>
      <c r="C6" s="32">
        <v>1</v>
      </c>
      <c r="D6" s="189" t="s">
        <v>282</v>
      </c>
      <c r="E6" s="190" t="s">
        <v>283</v>
      </c>
      <c r="F6" s="32">
        <v>1472</v>
      </c>
      <c r="G6" s="190" t="s">
        <v>284</v>
      </c>
      <c r="H6" s="139"/>
      <c r="I6" s="32">
        <v>1</v>
      </c>
      <c r="J6" s="32">
        <v>1</v>
      </c>
      <c r="K6" s="189" t="s">
        <v>321</v>
      </c>
      <c r="L6" s="190" t="s">
        <v>283</v>
      </c>
      <c r="M6" s="32">
        <v>85</v>
      </c>
      <c r="N6" s="190" t="s">
        <v>287</v>
      </c>
    </row>
    <row r="7" spans="1:14" ht="93.75" x14ac:dyDescent="0.25">
      <c r="A7" s="57"/>
      <c r="B7" s="17">
        <v>1</v>
      </c>
      <c r="C7" s="17">
        <v>1</v>
      </c>
      <c r="D7" s="61" t="s">
        <v>285</v>
      </c>
      <c r="E7" s="50" t="s">
        <v>286</v>
      </c>
      <c r="F7" s="17">
        <v>140</v>
      </c>
      <c r="G7" s="50" t="s">
        <v>287</v>
      </c>
      <c r="H7" s="57"/>
      <c r="I7" s="32">
        <v>1</v>
      </c>
      <c r="J7" s="32">
        <v>1</v>
      </c>
      <c r="K7" s="189" t="s">
        <v>322</v>
      </c>
      <c r="L7" s="190" t="s">
        <v>286</v>
      </c>
      <c r="M7" s="32">
        <v>85</v>
      </c>
      <c r="N7" s="190" t="s">
        <v>287</v>
      </c>
    </row>
    <row r="8" spans="1:14" ht="150" x14ac:dyDescent="0.25">
      <c r="A8" s="57"/>
      <c r="B8" s="17">
        <v>1</v>
      </c>
      <c r="C8" s="17">
        <v>1</v>
      </c>
      <c r="D8" s="61" t="s">
        <v>547</v>
      </c>
      <c r="E8" s="50" t="s">
        <v>543</v>
      </c>
      <c r="F8" s="17">
        <v>25</v>
      </c>
      <c r="G8" s="50" t="s">
        <v>548</v>
      </c>
      <c r="H8" s="57"/>
      <c r="I8" s="32"/>
      <c r="J8" s="32"/>
      <c r="K8" s="189"/>
      <c r="L8" s="190"/>
      <c r="M8" s="32"/>
      <c r="N8" s="190"/>
    </row>
    <row r="9" spans="1:14" ht="75" x14ac:dyDescent="0.25">
      <c r="A9" s="57"/>
      <c r="B9" s="17">
        <v>1</v>
      </c>
      <c r="C9" s="17">
        <v>1</v>
      </c>
      <c r="D9" s="61" t="s">
        <v>288</v>
      </c>
      <c r="E9" s="50" t="s">
        <v>283</v>
      </c>
      <c r="F9" s="17">
        <v>750</v>
      </c>
      <c r="G9" s="50" t="s">
        <v>284</v>
      </c>
      <c r="H9" s="57"/>
      <c r="I9" s="32">
        <v>1</v>
      </c>
      <c r="J9" s="32">
        <v>1</v>
      </c>
      <c r="K9" s="189" t="s">
        <v>323</v>
      </c>
      <c r="L9" s="190" t="s">
        <v>324</v>
      </c>
      <c r="M9" s="32">
        <v>85</v>
      </c>
      <c r="N9" s="190" t="s">
        <v>300</v>
      </c>
    </row>
    <row r="10" spans="1:14" ht="93.75" x14ac:dyDescent="0.25">
      <c r="A10" s="57"/>
      <c r="B10" s="17">
        <v>1</v>
      </c>
      <c r="C10" s="17">
        <v>1</v>
      </c>
      <c r="D10" s="61" t="s">
        <v>289</v>
      </c>
      <c r="E10" s="50" t="s">
        <v>286</v>
      </c>
      <c r="F10" s="17">
        <v>140</v>
      </c>
      <c r="G10" s="50" t="s">
        <v>287</v>
      </c>
      <c r="H10" s="57"/>
      <c r="I10" s="17">
        <v>1</v>
      </c>
      <c r="J10" s="17">
        <v>1</v>
      </c>
      <c r="K10" s="61" t="s">
        <v>325</v>
      </c>
      <c r="L10" s="50" t="s">
        <v>286</v>
      </c>
      <c r="M10" s="17">
        <v>85</v>
      </c>
      <c r="N10" s="50" t="s">
        <v>326</v>
      </c>
    </row>
    <row r="11" spans="1:14" ht="75" x14ac:dyDescent="0.25">
      <c r="A11" s="57"/>
      <c r="B11" s="17">
        <v>1</v>
      </c>
      <c r="C11" s="17">
        <v>1</v>
      </c>
      <c r="D11" s="61" t="s">
        <v>290</v>
      </c>
      <c r="E11" s="50" t="s">
        <v>299</v>
      </c>
      <c r="F11" s="17">
        <v>140</v>
      </c>
      <c r="G11" s="50" t="s">
        <v>545</v>
      </c>
      <c r="H11" s="57"/>
      <c r="I11" s="17">
        <v>1</v>
      </c>
      <c r="J11" s="17">
        <v>1</v>
      </c>
      <c r="K11" s="61" t="s">
        <v>327</v>
      </c>
      <c r="L11" s="50" t="s">
        <v>305</v>
      </c>
      <c r="M11" s="17">
        <v>85</v>
      </c>
      <c r="N11" s="50" t="s">
        <v>293</v>
      </c>
    </row>
    <row r="12" spans="1:14" ht="131.25" x14ac:dyDescent="0.25">
      <c r="A12" s="57"/>
      <c r="B12" s="17">
        <v>1</v>
      </c>
      <c r="C12" s="17">
        <v>1</v>
      </c>
      <c r="D12" s="61" t="s">
        <v>291</v>
      </c>
      <c r="E12" s="50" t="s">
        <v>292</v>
      </c>
      <c r="F12" s="17">
        <v>150</v>
      </c>
      <c r="G12" s="50" t="s">
        <v>293</v>
      </c>
      <c r="H12" s="57"/>
      <c r="I12" s="17">
        <v>1</v>
      </c>
      <c r="J12" s="17">
        <v>1</v>
      </c>
      <c r="K12" s="61" t="s">
        <v>328</v>
      </c>
      <c r="L12" s="50" t="s">
        <v>283</v>
      </c>
      <c r="M12" s="17">
        <v>85</v>
      </c>
      <c r="N12" s="50" t="s">
        <v>287</v>
      </c>
    </row>
    <row r="13" spans="1:14" ht="93.75" x14ac:dyDescent="0.25">
      <c r="A13" s="57"/>
      <c r="B13" s="17">
        <v>1</v>
      </c>
      <c r="C13" s="17">
        <v>1</v>
      </c>
      <c r="D13" s="61" t="s">
        <v>294</v>
      </c>
      <c r="E13" s="50" t="s">
        <v>65</v>
      </c>
      <c r="F13" s="17">
        <v>140</v>
      </c>
      <c r="G13" s="50" t="s">
        <v>287</v>
      </c>
      <c r="H13" s="57"/>
      <c r="I13" s="17">
        <v>1</v>
      </c>
      <c r="J13" s="17">
        <v>1</v>
      </c>
      <c r="K13" s="61" t="s">
        <v>329</v>
      </c>
      <c r="L13" s="50" t="s">
        <v>63</v>
      </c>
      <c r="M13" s="17">
        <v>85</v>
      </c>
      <c r="N13" s="50" t="s">
        <v>300</v>
      </c>
    </row>
    <row r="14" spans="1:14" ht="93.75" x14ac:dyDescent="0.25">
      <c r="A14" s="57"/>
      <c r="B14" s="17">
        <v>1</v>
      </c>
      <c r="C14" s="17">
        <v>1</v>
      </c>
      <c r="D14" s="61" t="s">
        <v>295</v>
      </c>
      <c r="E14" s="50" t="s">
        <v>65</v>
      </c>
      <c r="F14" s="17">
        <v>140</v>
      </c>
      <c r="G14" s="50" t="s">
        <v>287</v>
      </c>
      <c r="H14" s="57"/>
      <c r="I14" s="17">
        <v>1</v>
      </c>
      <c r="J14" s="17">
        <v>1</v>
      </c>
      <c r="K14" s="61" t="s">
        <v>330</v>
      </c>
      <c r="L14" s="50" t="s">
        <v>286</v>
      </c>
      <c r="M14" s="17">
        <v>300</v>
      </c>
      <c r="N14" s="50" t="s">
        <v>287</v>
      </c>
    </row>
    <row r="15" spans="1:14" ht="93.75" x14ac:dyDescent="0.25">
      <c r="A15" s="57"/>
      <c r="B15" s="17">
        <v>1</v>
      </c>
      <c r="C15" s="17">
        <v>1</v>
      </c>
      <c r="D15" s="61" t="s">
        <v>296</v>
      </c>
      <c r="E15" s="50" t="s">
        <v>283</v>
      </c>
      <c r="F15" s="17">
        <v>140</v>
      </c>
      <c r="G15" s="50" t="s">
        <v>297</v>
      </c>
      <c r="H15" s="57"/>
      <c r="I15" s="17">
        <v>1</v>
      </c>
      <c r="J15" s="17">
        <v>1</v>
      </c>
      <c r="K15" s="61" t="s">
        <v>331</v>
      </c>
      <c r="L15" s="50" t="s">
        <v>286</v>
      </c>
      <c r="M15" s="17">
        <v>85</v>
      </c>
      <c r="N15" s="50" t="s">
        <v>287</v>
      </c>
    </row>
    <row r="16" spans="1:14" ht="56.25" x14ac:dyDescent="0.25">
      <c r="A16" s="57"/>
      <c r="B16" s="17">
        <v>1</v>
      </c>
      <c r="C16" s="17">
        <v>1</v>
      </c>
      <c r="D16" s="61" t="s">
        <v>298</v>
      </c>
      <c r="E16" s="50" t="s">
        <v>299</v>
      </c>
      <c r="F16" s="17">
        <v>750</v>
      </c>
      <c r="G16" s="50" t="s">
        <v>300</v>
      </c>
      <c r="H16" s="57"/>
      <c r="I16" s="17">
        <v>1</v>
      </c>
      <c r="J16" s="17">
        <v>1</v>
      </c>
      <c r="K16" s="61" t="s">
        <v>332</v>
      </c>
      <c r="L16" s="50" t="s">
        <v>283</v>
      </c>
      <c r="M16" s="17">
        <v>85</v>
      </c>
      <c r="N16" s="50" t="s">
        <v>287</v>
      </c>
    </row>
    <row r="17" spans="1:14" ht="93.75" x14ac:dyDescent="0.25">
      <c r="A17" s="57"/>
      <c r="B17" s="17">
        <v>1</v>
      </c>
      <c r="C17" s="17">
        <v>1</v>
      </c>
      <c r="D17" s="61" t="s">
        <v>301</v>
      </c>
      <c r="E17" s="50" t="s">
        <v>286</v>
      </c>
      <c r="F17" s="17">
        <v>1200</v>
      </c>
      <c r="G17" s="50" t="s">
        <v>302</v>
      </c>
      <c r="H17" s="57"/>
      <c r="I17" s="17">
        <v>1</v>
      </c>
      <c r="J17" s="17">
        <v>1</v>
      </c>
      <c r="K17" s="61" t="s">
        <v>333</v>
      </c>
      <c r="L17" s="50" t="s">
        <v>283</v>
      </c>
      <c r="M17" s="17">
        <v>85</v>
      </c>
      <c r="N17" s="50" t="s">
        <v>287</v>
      </c>
    </row>
    <row r="18" spans="1:14" ht="56.25" x14ac:dyDescent="0.25">
      <c r="A18" s="57"/>
      <c r="B18" s="17">
        <v>1</v>
      </c>
      <c r="C18" s="17">
        <v>1</v>
      </c>
      <c r="D18" s="61" t="s">
        <v>303</v>
      </c>
      <c r="E18" s="50" t="s">
        <v>283</v>
      </c>
      <c r="F18" s="17">
        <v>420</v>
      </c>
      <c r="G18" s="50" t="s">
        <v>297</v>
      </c>
      <c r="H18" s="57"/>
      <c r="I18" s="17">
        <v>1</v>
      </c>
      <c r="J18" s="17">
        <v>1</v>
      </c>
      <c r="K18" s="61" t="s">
        <v>334</v>
      </c>
      <c r="L18" s="50" t="s">
        <v>292</v>
      </c>
      <c r="M18" s="17">
        <v>85</v>
      </c>
      <c r="N18" s="50" t="s">
        <v>287</v>
      </c>
    </row>
    <row r="19" spans="1:14" ht="56.25" x14ac:dyDescent="0.25">
      <c r="A19" s="57"/>
      <c r="B19" s="17">
        <v>1</v>
      </c>
      <c r="C19" s="17">
        <v>1</v>
      </c>
      <c r="D19" s="61" t="s">
        <v>304</v>
      </c>
      <c r="E19" s="50" t="s">
        <v>305</v>
      </c>
      <c r="F19" s="17">
        <v>154</v>
      </c>
      <c r="G19" s="50" t="s">
        <v>297</v>
      </c>
      <c r="H19" s="57"/>
      <c r="I19" s="17">
        <v>0</v>
      </c>
      <c r="J19" s="17">
        <v>0</v>
      </c>
      <c r="K19" s="61"/>
      <c r="L19" s="50"/>
      <c r="M19" s="17">
        <v>0</v>
      </c>
      <c r="N19" s="50"/>
    </row>
    <row r="20" spans="1:14" ht="56.25" x14ac:dyDescent="0.25">
      <c r="A20" s="57"/>
      <c r="B20" s="17">
        <v>1</v>
      </c>
      <c r="C20" s="17">
        <v>1</v>
      </c>
      <c r="D20" s="61" t="s">
        <v>306</v>
      </c>
      <c r="E20" s="50" t="s">
        <v>283</v>
      </c>
      <c r="F20" s="17">
        <v>400</v>
      </c>
      <c r="G20" s="50" t="s">
        <v>287</v>
      </c>
      <c r="H20" s="57"/>
      <c r="I20" s="17">
        <v>0</v>
      </c>
      <c r="J20" s="17">
        <v>0</v>
      </c>
      <c r="K20" s="61"/>
      <c r="L20" s="50"/>
      <c r="M20" s="17">
        <v>0</v>
      </c>
      <c r="N20" s="50"/>
    </row>
    <row r="21" spans="1:14" ht="56.25" x14ac:dyDescent="0.25">
      <c r="A21" s="57"/>
      <c r="B21" s="17">
        <v>1</v>
      </c>
      <c r="C21" s="17">
        <v>1</v>
      </c>
      <c r="D21" s="61" t="s">
        <v>307</v>
      </c>
      <c r="E21" s="50" t="s">
        <v>283</v>
      </c>
      <c r="F21" s="17">
        <v>280</v>
      </c>
      <c r="G21" s="50" t="s">
        <v>284</v>
      </c>
      <c r="H21" s="57"/>
      <c r="I21" s="17">
        <v>0</v>
      </c>
      <c r="J21" s="17">
        <v>0</v>
      </c>
      <c r="K21" s="61"/>
      <c r="L21" s="50"/>
      <c r="M21" s="17">
        <v>0</v>
      </c>
      <c r="N21" s="50"/>
    </row>
    <row r="22" spans="1:14" ht="75" x14ac:dyDescent="0.25">
      <c r="A22" s="57"/>
      <c r="B22" s="17">
        <v>1</v>
      </c>
      <c r="C22" s="17">
        <v>1</v>
      </c>
      <c r="D22" s="61" t="s">
        <v>308</v>
      </c>
      <c r="E22" s="50" t="s">
        <v>544</v>
      </c>
      <c r="F22" s="17">
        <v>300</v>
      </c>
      <c r="G22" s="50" t="s">
        <v>287</v>
      </c>
      <c r="H22" s="57"/>
      <c r="I22" s="17">
        <v>0</v>
      </c>
      <c r="J22" s="17">
        <v>0</v>
      </c>
      <c r="K22" s="61"/>
      <c r="L22" s="50"/>
      <c r="M22" s="17">
        <v>0</v>
      </c>
      <c r="N22" s="50"/>
    </row>
    <row r="23" spans="1:14" ht="56.25" x14ac:dyDescent="0.25">
      <c r="A23" s="57"/>
      <c r="B23" s="17">
        <v>1</v>
      </c>
      <c r="C23" s="17">
        <v>1</v>
      </c>
      <c r="D23" s="61" t="s">
        <v>309</v>
      </c>
      <c r="E23" s="50" t="s">
        <v>283</v>
      </c>
      <c r="F23" s="17">
        <v>400</v>
      </c>
      <c r="G23" s="50" t="s">
        <v>287</v>
      </c>
      <c r="H23" s="57"/>
      <c r="I23" s="17">
        <v>0</v>
      </c>
      <c r="J23" s="17">
        <v>0</v>
      </c>
      <c r="K23" s="61"/>
      <c r="L23" s="50"/>
      <c r="M23" s="17">
        <v>0</v>
      </c>
      <c r="N23" s="50"/>
    </row>
    <row r="24" spans="1:14" ht="56.25" x14ac:dyDescent="0.25">
      <c r="A24" s="57"/>
      <c r="B24" s="17">
        <v>1</v>
      </c>
      <c r="C24" s="17">
        <v>1</v>
      </c>
      <c r="D24" s="61" t="s">
        <v>310</v>
      </c>
      <c r="E24" s="50" t="s">
        <v>283</v>
      </c>
      <c r="F24" s="213">
        <v>6410</v>
      </c>
      <c r="G24" s="50" t="s">
        <v>297</v>
      </c>
      <c r="H24" s="57"/>
      <c r="I24" s="17">
        <v>0</v>
      </c>
      <c r="J24" s="17">
        <v>0</v>
      </c>
      <c r="K24" s="61"/>
      <c r="L24" s="50"/>
      <c r="M24" s="17">
        <v>0</v>
      </c>
      <c r="N24" s="50"/>
    </row>
    <row r="25" spans="1:14" ht="93.75" x14ac:dyDescent="0.25">
      <c r="A25" s="57"/>
      <c r="B25" s="17">
        <v>1</v>
      </c>
      <c r="C25" s="17">
        <v>1</v>
      </c>
      <c r="D25" s="61" t="s">
        <v>311</v>
      </c>
      <c r="E25" s="50" t="s">
        <v>286</v>
      </c>
      <c r="F25" s="17">
        <v>176</v>
      </c>
      <c r="G25" s="50" t="s">
        <v>284</v>
      </c>
      <c r="H25" s="57"/>
      <c r="I25" s="17">
        <v>0</v>
      </c>
      <c r="J25" s="17">
        <v>0</v>
      </c>
      <c r="K25" s="61"/>
      <c r="L25" s="50"/>
      <c r="M25" s="17">
        <v>0</v>
      </c>
      <c r="N25" s="50"/>
    </row>
    <row r="26" spans="1:14" ht="93.75" x14ac:dyDescent="0.25">
      <c r="A26" s="57"/>
      <c r="B26" s="17">
        <v>1</v>
      </c>
      <c r="C26" s="17">
        <v>1</v>
      </c>
      <c r="D26" s="61" t="s">
        <v>312</v>
      </c>
      <c r="E26" s="50" t="s">
        <v>286</v>
      </c>
      <c r="F26" s="17">
        <v>500</v>
      </c>
      <c r="G26" s="50" t="s">
        <v>313</v>
      </c>
      <c r="H26" s="57"/>
      <c r="I26" s="17">
        <v>0</v>
      </c>
      <c r="J26" s="17">
        <v>0</v>
      </c>
      <c r="K26" s="61"/>
      <c r="L26" s="50"/>
      <c r="M26" s="17">
        <v>0</v>
      </c>
      <c r="N26" s="50"/>
    </row>
    <row r="27" spans="1:14" ht="93.75" x14ac:dyDescent="0.25">
      <c r="A27" s="57"/>
      <c r="B27" s="17">
        <v>1</v>
      </c>
      <c r="C27" s="17">
        <v>1</v>
      </c>
      <c r="D27" s="61" t="s">
        <v>314</v>
      </c>
      <c r="E27" s="50" t="s">
        <v>286</v>
      </c>
      <c r="F27" s="17">
        <v>150</v>
      </c>
      <c r="G27" s="50" t="s">
        <v>287</v>
      </c>
      <c r="H27" s="57"/>
      <c r="I27" s="17">
        <v>0</v>
      </c>
      <c r="J27" s="17">
        <v>0</v>
      </c>
      <c r="K27" s="61"/>
      <c r="L27" s="50"/>
      <c r="M27" s="17">
        <v>0</v>
      </c>
      <c r="N27" s="50"/>
    </row>
    <row r="28" spans="1:14" ht="75" x14ac:dyDescent="0.25">
      <c r="A28" s="57"/>
      <c r="B28" s="17">
        <v>1</v>
      </c>
      <c r="C28" s="17">
        <v>1</v>
      </c>
      <c r="D28" s="61" t="s">
        <v>315</v>
      </c>
      <c r="E28" s="50" t="s">
        <v>544</v>
      </c>
      <c r="F28" s="17">
        <v>600</v>
      </c>
      <c r="G28" s="50" t="s">
        <v>287</v>
      </c>
      <c r="H28" s="57"/>
      <c r="I28" s="17">
        <v>0</v>
      </c>
      <c r="J28" s="17">
        <v>0</v>
      </c>
      <c r="K28" s="61"/>
      <c r="L28" s="50"/>
      <c r="M28" s="17">
        <v>0</v>
      </c>
      <c r="N28" s="50"/>
    </row>
    <row r="29" spans="1:14" ht="63.75" customHeight="1" x14ac:dyDescent="0.25">
      <c r="A29" s="57"/>
      <c r="B29" s="17">
        <v>1</v>
      </c>
      <c r="C29" s="17">
        <v>1</v>
      </c>
      <c r="D29" s="61" t="s">
        <v>316</v>
      </c>
      <c r="E29" s="50" t="s">
        <v>283</v>
      </c>
      <c r="F29" s="17">
        <v>140</v>
      </c>
      <c r="G29" s="50" t="s">
        <v>284</v>
      </c>
      <c r="H29" s="57"/>
      <c r="I29" s="17">
        <v>0</v>
      </c>
      <c r="J29" s="17">
        <v>0</v>
      </c>
      <c r="K29" s="61"/>
      <c r="L29" s="50"/>
      <c r="M29" s="17">
        <v>0</v>
      </c>
      <c r="N29" s="50"/>
    </row>
    <row r="30" spans="1:14" ht="93.75" x14ac:dyDescent="0.25">
      <c r="A30" s="57"/>
      <c r="B30" s="17">
        <v>1</v>
      </c>
      <c r="C30" s="17">
        <v>1</v>
      </c>
      <c r="D30" s="61" t="s">
        <v>317</v>
      </c>
      <c r="E30" s="50" t="s">
        <v>286</v>
      </c>
      <c r="F30" s="17">
        <v>140</v>
      </c>
      <c r="G30" s="50" t="s">
        <v>284</v>
      </c>
      <c r="H30" s="57"/>
      <c r="I30" s="17">
        <v>0</v>
      </c>
      <c r="J30" s="17">
        <v>0</v>
      </c>
      <c r="K30" s="61"/>
      <c r="L30" s="50"/>
      <c r="M30" s="17">
        <v>0</v>
      </c>
      <c r="N30" s="50"/>
    </row>
    <row r="31" spans="1:14" ht="93.75" x14ac:dyDescent="0.25">
      <c r="A31" s="57"/>
      <c r="B31" s="17">
        <v>1</v>
      </c>
      <c r="C31" s="17">
        <v>1</v>
      </c>
      <c r="D31" s="61" t="s">
        <v>318</v>
      </c>
      <c r="E31" s="50" t="s">
        <v>286</v>
      </c>
      <c r="F31" s="17">
        <v>140</v>
      </c>
      <c r="G31" s="50" t="s">
        <v>287</v>
      </c>
      <c r="H31" s="57"/>
      <c r="I31" s="17">
        <v>0</v>
      </c>
      <c r="J31" s="17">
        <v>0</v>
      </c>
      <c r="K31" s="61"/>
      <c r="L31" s="50"/>
      <c r="M31" s="17">
        <v>0</v>
      </c>
      <c r="N31" s="50"/>
    </row>
    <row r="32" spans="1:14" ht="159" customHeight="1" x14ac:dyDescent="0.25">
      <c r="A32" s="57"/>
      <c r="B32" s="17">
        <v>1</v>
      </c>
      <c r="C32" s="17">
        <v>1</v>
      </c>
      <c r="D32" s="61" t="s">
        <v>319</v>
      </c>
      <c r="E32" s="50" t="s">
        <v>543</v>
      </c>
      <c r="F32" s="17">
        <v>140</v>
      </c>
      <c r="G32" s="50" t="s">
        <v>546</v>
      </c>
      <c r="H32" s="57"/>
      <c r="I32" s="17">
        <v>0</v>
      </c>
      <c r="J32" s="17">
        <v>0</v>
      </c>
      <c r="K32" s="61"/>
      <c r="L32" s="50"/>
      <c r="M32" s="17">
        <v>0</v>
      </c>
      <c r="N32" s="50"/>
    </row>
    <row r="33" spans="1:14" ht="78" customHeight="1" x14ac:dyDescent="0.25">
      <c r="A33" s="57"/>
      <c r="B33" s="17">
        <v>1</v>
      </c>
      <c r="C33" s="17">
        <v>1</v>
      </c>
      <c r="D33" s="61" t="s">
        <v>320</v>
      </c>
      <c r="E33" s="50" t="s">
        <v>64</v>
      </c>
      <c r="F33" s="17">
        <v>500</v>
      </c>
      <c r="G33" s="50" t="s">
        <v>287</v>
      </c>
      <c r="H33" s="57"/>
      <c r="I33" s="17">
        <v>0</v>
      </c>
      <c r="J33" s="17">
        <v>0</v>
      </c>
      <c r="K33" s="61"/>
      <c r="L33" s="50"/>
      <c r="M33" s="17">
        <v>0</v>
      </c>
      <c r="N33" s="50"/>
    </row>
    <row r="34" spans="1:14" ht="18.75" x14ac:dyDescent="0.25">
      <c r="A34" s="57"/>
      <c r="B34" s="17">
        <v>0</v>
      </c>
      <c r="C34" s="17">
        <v>0</v>
      </c>
      <c r="D34" s="61"/>
      <c r="E34" s="50"/>
      <c r="F34" s="17">
        <v>0</v>
      </c>
      <c r="G34" s="50"/>
      <c r="H34" s="57"/>
      <c r="I34" s="17">
        <v>0</v>
      </c>
      <c r="J34" s="17">
        <v>0</v>
      </c>
      <c r="K34" s="61"/>
      <c r="L34" s="50"/>
      <c r="M34" s="17">
        <v>0</v>
      </c>
      <c r="N34" s="50"/>
    </row>
    <row r="35" spans="1:14" ht="18.75" x14ac:dyDescent="0.25">
      <c r="A35" s="57"/>
      <c r="B35" s="17">
        <v>0</v>
      </c>
      <c r="C35" s="17">
        <v>0</v>
      </c>
      <c r="D35" s="61"/>
      <c r="E35" s="50"/>
      <c r="F35" s="17">
        <v>0</v>
      </c>
      <c r="G35" s="50"/>
      <c r="H35" s="57"/>
      <c r="I35" s="17">
        <v>0</v>
      </c>
      <c r="J35" s="17">
        <v>0</v>
      </c>
      <c r="K35" s="61"/>
      <c r="L35" s="50"/>
      <c r="M35" s="17">
        <v>0</v>
      </c>
      <c r="N35" s="50"/>
    </row>
    <row r="36" spans="1:14" ht="18.75" x14ac:dyDescent="0.25">
      <c r="A36" s="57"/>
      <c r="B36" s="17">
        <v>0</v>
      </c>
      <c r="C36" s="17">
        <v>0</v>
      </c>
      <c r="D36" s="61"/>
      <c r="E36" s="50"/>
      <c r="F36" s="17">
        <v>0</v>
      </c>
      <c r="G36" s="50"/>
      <c r="H36" s="57"/>
      <c r="I36" s="17">
        <v>0</v>
      </c>
      <c r="J36" s="17">
        <v>0</v>
      </c>
      <c r="K36" s="61"/>
      <c r="L36" s="50"/>
      <c r="M36" s="17">
        <v>0</v>
      </c>
      <c r="N36" s="50"/>
    </row>
    <row r="37" spans="1:14" ht="18.75" x14ac:dyDescent="0.25">
      <c r="A37" s="57"/>
      <c r="B37" s="17">
        <v>0</v>
      </c>
      <c r="C37" s="17">
        <v>0</v>
      </c>
      <c r="D37" s="61"/>
      <c r="E37" s="50"/>
      <c r="F37" s="17">
        <v>0</v>
      </c>
      <c r="G37" s="50"/>
      <c r="H37" s="57"/>
      <c r="I37" s="17">
        <v>0</v>
      </c>
      <c r="J37" s="17">
        <v>0</v>
      </c>
      <c r="K37" s="61"/>
      <c r="L37" s="50"/>
      <c r="M37" s="17">
        <v>0</v>
      </c>
      <c r="N37" s="50"/>
    </row>
    <row r="38" spans="1:14" ht="18.75" x14ac:dyDescent="0.25">
      <c r="A38" s="57"/>
      <c r="B38" s="17">
        <v>0</v>
      </c>
      <c r="C38" s="17">
        <v>0</v>
      </c>
      <c r="D38" s="61"/>
      <c r="E38" s="50"/>
      <c r="F38" s="17">
        <v>0</v>
      </c>
      <c r="G38" s="50"/>
      <c r="H38" s="57"/>
      <c r="I38" s="17">
        <v>0</v>
      </c>
      <c r="J38" s="17">
        <v>0</v>
      </c>
      <c r="K38" s="61"/>
      <c r="L38" s="50"/>
      <c r="M38" s="17">
        <v>0</v>
      </c>
      <c r="N38" s="50"/>
    </row>
    <row r="39" spans="1:14" ht="18.75" x14ac:dyDescent="0.25">
      <c r="A39" s="57"/>
      <c r="B39" s="17">
        <v>0</v>
      </c>
      <c r="C39" s="17">
        <v>0</v>
      </c>
      <c r="D39" s="61"/>
      <c r="E39" s="50"/>
      <c r="F39" s="17">
        <v>0</v>
      </c>
      <c r="G39" s="50"/>
      <c r="H39" s="57"/>
      <c r="I39" s="17">
        <v>0</v>
      </c>
      <c r="J39" s="17">
        <v>0</v>
      </c>
      <c r="K39" s="61"/>
      <c r="L39" s="50"/>
      <c r="M39" s="17">
        <v>0</v>
      </c>
      <c r="N39" s="50"/>
    </row>
    <row r="40" spans="1:14" ht="18.75" x14ac:dyDescent="0.25">
      <c r="A40" s="57"/>
      <c r="B40" s="17">
        <v>0</v>
      </c>
      <c r="C40" s="17">
        <v>0</v>
      </c>
      <c r="D40" s="61"/>
      <c r="E40" s="50"/>
      <c r="F40" s="17">
        <v>0</v>
      </c>
      <c r="G40" s="50"/>
      <c r="H40" s="57"/>
      <c r="I40" s="17">
        <v>0</v>
      </c>
      <c r="J40" s="17">
        <v>0</v>
      </c>
      <c r="K40" s="61"/>
      <c r="L40" s="50"/>
      <c r="M40" s="17">
        <v>0</v>
      </c>
      <c r="N40" s="50"/>
    </row>
    <row r="41" spans="1:14" ht="18.75" x14ac:dyDescent="0.25">
      <c r="A41" s="57"/>
      <c r="B41" s="17">
        <v>0</v>
      </c>
      <c r="C41" s="17">
        <v>0</v>
      </c>
      <c r="D41" s="61"/>
      <c r="E41" s="50"/>
      <c r="F41" s="17">
        <v>0</v>
      </c>
      <c r="G41" s="50"/>
      <c r="H41" s="57"/>
      <c r="I41" s="17">
        <v>0</v>
      </c>
      <c r="J41" s="17">
        <v>0</v>
      </c>
      <c r="K41" s="61"/>
      <c r="L41" s="50"/>
      <c r="M41" s="17">
        <v>0</v>
      </c>
      <c r="N41" s="50"/>
    </row>
    <row r="42" spans="1:14" ht="18.75" x14ac:dyDescent="0.25">
      <c r="A42" s="57"/>
      <c r="B42" s="17">
        <v>0</v>
      </c>
      <c r="C42" s="17">
        <v>0</v>
      </c>
      <c r="D42" s="61"/>
      <c r="E42" s="50"/>
      <c r="F42" s="17">
        <v>0</v>
      </c>
      <c r="G42" s="50"/>
      <c r="H42" s="57"/>
      <c r="I42" s="17">
        <v>0</v>
      </c>
      <c r="J42" s="17">
        <v>0</v>
      </c>
      <c r="K42" s="61"/>
      <c r="L42" s="50"/>
      <c r="M42" s="17">
        <v>0</v>
      </c>
      <c r="N42" s="50"/>
    </row>
    <row r="43" spans="1:14" ht="18.75" x14ac:dyDescent="0.25">
      <c r="A43" s="57"/>
      <c r="B43" s="17">
        <v>0</v>
      </c>
      <c r="C43" s="17">
        <v>0</v>
      </c>
      <c r="D43" s="61"/>
      <c r="E43" s="50"/>
      <c r="F43" s="17">
        <v>0</v>
      </c>
      <c r="G43" s="50"/>
      <c r="H43" s="57"/>
      <c r="I43" s="17">
        <v>0</v>
      </c>
      <c r="J43" s="17">
        <v>0</v>
      </c>
      <c r="K43" s="61"/>
      <c r="L43" s="50"/>
      <c r="M43" s="17">
        <v>0</v>
      </c>
      <c r="N43" s="50"/>
    </row>
    <row r="44" spans="1:14" ht="18.75" x14ac:dyDescent="0.25">
      <c r="A44" s="57"/>
      <c r="B44" s="17">
        <v>0</v>
      </c>
      <c r="C44" s="17">
        <v>0</v>
      </c>
      <c r="D44" s="61"/>
      <c r="E44" s="50"/>
      <c r="F44" s="17">
        <v>0</v>
      </c>
      <c r="G44" s="50"/>
      <c r="H44" s="57"/>
      <c r="I44" s="17">
        <v>0</v>
      </c>
      <c r="J44" s="17">
        <v>0</v>
      </c>
      <c r="K44" s="61"/>
      <c r="L44" s="50"/>
      <c r="M44" s="17">
        <v>0</v>
      </c>
      <c r="N44" s="50"/>
    </row>
    <row r="45" spans="1:14" ht="18.75" x14ac:dyDescent="0.25">
      <c r="A45" s="57"/>
      <c r="B45" s="17">
        <v>0</v>
      </c>
      <c r="C45" s="17">
        <v>0</v>
      </c>
      <c r="D45" s="61"/>
      <c r="E45" s="50"/>
      <c r="F45" s="17">
        <v>0</v>
      </c>
      <c r="G45" s="50"/>
      <c r="H45" s="57"/>
      <c r="I45" s="17">
        <v>0</v>
      </c>
      <c r="J45" s="17">
        <v>0</v>
      </c>
      <c r="K45" s="61"/>
      <c r="L45" s="50"/>
      <c r="M45" s="17">
        <v>0</v>
      </c>
      <c r="N45" s="50"/>
    </row>
    <row r="46" spans="1:14" ht="18.75" x14ac:dyDescent="0.25">
      <c r="A46" s="57"/>
      <c r="B46" s="17">
        <v>0</v>
      </c>
      <c r="C46" s="17">
        <v>0</v>
      </c>
      <c r="D46" s="61"/>
      <c r="E46" s="50"/>
      <c r="F46" s="17">
        <v>0</v>
      </c>
      <c r="G46" s="50"/>
      <c r="H46" s="57"/>
      <c r="I46" s="17">
        <v>0</v>
      </c>
      <c r="J46" s="17">
        <v>0</v>
      </c>
      <c r="K46" s="61"/>
      <c r="L46" s="50"/>
      <c r="M46" s="17">
        <v>0</v>
      </c>
      <c r="N46" s="50"/>
    </row>
    <row r="47" spans="1:14" ht="18.75" x14ac:dyDescent="0.25">
      <c r="A47" s="57"/>
      <c r="B47" s="17">
        <v>0</v>
      </c>
      <c r="C47" s="17">
        <v>0</v>
      </c>
      <c r="D47" s="61"/>
      <c r="E47" s="50"/>
      <c r="F47" s="17">
        <v>0</v>
      </c>
      <c r="G47" s="50"/>
      <c r="H47" s="57"/>
      <c r="I47" s="17">
        <v>0</v>
      </c>
      <c r="J47" s="17">
        <v>0</v>
      </c>
      <c r="K47" s="61"/>
      <c r="L47" s="50"/>
      <c r="M47" s="17">
        <v>0</v>
      </c>
      <c r="N47" s="50"/>
    </row>
    <row r="48" spans="1:14" ht="18.75" x14ac:dyDescent="0.25">
      <c r="A48" s="57"/>
      <c r="B48" s="17">
        <v>0</v>
      </c>
      <c r="C48" s="17">
        <v>0</v>
      </c>
      <c r="D48" s="61"/>
      <c r="E48" s="50"/>
      <c r="F48" s="17">
        <v>0</v>
      </c>
      <c r="G48" s="50"/>
      <c r="H48" s="57"/>
      <c r="I48" s="17">
        <v>0</v>
      </c>
      <c r="J48" s="17">
        <v>0</v>
      </c>
      <c r="K48" s="61"/>
      <c r="L48" s="50"/>
      <c r="M48" s="17">
        <v>0</v>
      </c>
      <c r="N48" s="50"/>
    </row>
    <row r="49" spans="1:14" ht="18.75" x14ac:dyDescent="0.25">
      <c r="A49" s="57"/>
      <c r="B49" s="17">
        <v>0</v>
      </c>
      <c r="C49" s="17">
        <v>0</v>
      </c>
      <c r="D49" s="61"/>
      <c r="E49" s="50"/>
      <c r="F49" s="17">
        <v>0</v>
      </c>
      <c r="G49" s="50"/>
      <c r="H49" s="57"/>
      <c r="I49" s="17">
        <v>0</v>
      </c>
      <c r="J49" s="17">
        <v>0</v>
      </c>
      <c r="K49" s="61"/>
      <c r="L49" s="50"/>
      <c r="M49" s="17">
        <v>0</v>
      </c>
      <c r="N49" s="50"/>
    </row>
    <row r="50" spans="1:14" ht="18.75" x14ac:dyDescent="0.25">
      <c r="A50" s="57"/>
      <c r="B50" s="17">
        <v>0</v>
      </c>
      <c r="C50" s="17">
        <v>0</v>
      </c>
      <c r="D50" s="61"/>
      <c r="E50" s="50"/>
      <c r="F50" s="17">
        <v>0</v>
      </c>
      <c r="G50" s="50"/>
      <c r="H50" s="57"/>
      <c r="I50" s="17">
        <v>0</v>
      </c>
      <c r="J50" s="17">
        <v>0</v>
      </c>
      <c r="K50" s="61"/>
      <c r="L50" s="50"/>
      <c r="M50" s="17">
        <v>0</v>
      </c>
      <c r="N50" s="50"/>
    </row>
    <row r="51" spans="1:14" ht="18.75" x14ac:dyDescent="0.25">
      <c r="A51" s="57"/>
      <c r="B51" s="17">
        <v>0</v>
      </c>
      <c r="C51" s="17">
        <v>0</v>
      </c>
      <c r="D51" s="61"/>
      <c r="E51" s="50"/>
      <c r="F51" s="17">
        <v>0</v>
      </c>
      <c r="G51" s="50"/>
      <c r="H51" s="57"/>
      <c r="I51" s="17">
        <v>0</v>
      </c>
      <c r="J51" s="17">
        <v>0</v>
      </c>
      <c r="K51" s="61"/>
      <c r="L51" s="50"/>
      <c r="M51" s="17">
        <v>0</v>
      </c>
      <c r="N51" s="50"/>
    </row>
    <row r="52" spans="1:14" ht="18.75" x14ac:dyDescent="0.25">
      <c r="A52" s="57"/>
      <c r="B52" s="17">
        <v>0</v>
      </c>
      <c r="C52" s="17">
        <v>0</v>
      </c>
      <c r="D52" s="61"/>
      <c r="E52" s="50"/>
      <c r="F52" s="17">
        <v>0</v>
      </c>
      <c r="G52" s="50"/>
      <c r="H52" s="57"/>
      <c r="I52" s="17">
        <v>0</v>
      </c>
      <c r="J52" s="17">
        <v>0</v>
      </c>
      <c r="K52" s="61"/>
      <c r="L52" s="50"/>
      <c r="M52" s="17">
        <v>0</v>
      </c>
      <c r="N52" s="50"/>
    </row>
    <row r="53" spans="1:14" ht="18.75" x14ac:dyDescent="0.25">
      <c r="A53" s="57"/>
      <c r="B53" s="17">
        <v>0</v>
      </c>
      <c r="C53" s="17">
        <v>0</v>
      </c>
      <c r="D53" s="61"/>
      <c r="E53" s="50"/>
      <c r="F53" s="17">
        <v>0</v>
      </c>
      <c r="G53" s="50"/>
      <c r="H53" s="57"/>
      <c r="I53" s="17">
        <v>0</v>
      </c>
      <c r="J53" s="17">
        <v>0</v>
      </c>
      <c r="K53" s="61"/>
      <c r="L53" s="50"/>
      <c r="M53" s="17">
        <v>0</v>
      </c>
      <c r="N53" s="50"/>
    </row>
    <row r="54" spans="1:14" ht="18.75" x14ac:dyDescent="0.25">
      <c r="A54" s="57"/>
      <c r="B54" s="17">
        <v>0</v>
      </c>
      <c r="C54" s="17">
        <v>0</v>
      </c>
      <c r="D54" s="61"/>
      <c r="E54" s="50"/>
      <c r="F54" s="17">
        <v>0</v>
      </c>
      <c r="G54" s="50"/>
      <c r="H54" s="57"/>
      <c r="I54" s="17">
        <v>0</v>
      </c>
      <c r="J54" s="17">
        <v>0</v>
      </c>
      <c r="K54" s="61"/>
      <c r="L54" s="50"/>
      <c r="M54" s="17">
        <v>0</v>
      </c>
      <c r="N54" s="50"/>
    </row>
    <row r="55" spans="1:14" ht="18.75" x14ac:dyDescent="0.25">
      <c r="A55" s="57"/>
      <c r="B55" s="17">
        <v>0</v>
      </c>
      <c r="C55" s="17">
        <v>0</v>
      </c>
      <c r="D55" s="61"/>
      <c r="E55" s="50"/>
      <c r="F55" s="17">
        <v>0</v>
      </c>
      <c r="G55" s="50"/>
      <c r="H55" s="57"/>
      <c r="I55" s="17">
        <v>0</v>
      </c>
      <c r="J55" s="17">
        <v>0</v>
      </c>
      <c r="K55" s="61"/>
      <c r="L55" s="50"/>
      <c r="M55" s="17">
        <v>0</v>
      </c>
      <c r="N55" s="50"/>
    </row>
    <row r="56" spans="1:14" ht="18.75" x14ac:dyDescent="0.25">
      <c r="A56" s="57"/>
      <c r="B56" s="17">
        <v>0</v>
      </c>
      <c r="C56" s="17">
        <v>0</v>
      </c>
      <c r="D56" s="61"/>
      <c r="E56" s="50"/>
      <c r="F56" s="17">
        <v>0</v>
      </c>
      <c r="G56" s="50"/>
      <c r="H56" s="57"/>
      <c r="I56" s="17">
        <v>0</v>
      </c>
      <c r="J56" s="17">
        <v>0</v>
      </c>
      <c r="K56" s="61"/>
      <c r="L56" s="50"/>
      <c r="M56" s="17">
        <v>0</v>
      </c>
      <c r="N56" s="50"/>
    </row>
    <row r="57" spans="1:14" ht="18.75" x14ac:dyDescent="0.25">
      <c r="A57" s="57"/>
      <c r="B57" s="17">
        <v>0</v>
      </c>
      <c r="C57" s="17">
        <v>0</v>
      </c>
      <c r="D57" s="61"/>
      <c r="E57" s="50"/>
      <c r="F57" s="17">
        <v>0</v>
      </c>
      <c r="G57" s="50"/>
      <c r="H57" s="57"/>
      <c r="I57" s="17">
        <v>0</v>
      </c>
      <c r="J57" s="17">
        <v>0</v>
      </c>
      <c r="K57" s="61"/>
      <c r="L57" s="50"/>
      <c r="M57" s="17">
        <v>0</v>
      </c>
      <c r="N57" s="50"/>
    </row>
    <row r="58" spans="1:14" ht="18.75" x14ac:dyDescent="0.25">
      <c r="A58" s="57"/>
      <c r="B58" s="17">
        <v>0</v>
      </c>
      <c r="C58" s="17">
        <v>0</v>
      </c>
      <c r="D58" s="61"/>
      <c r="E58" s="50"/>
      <c r="F58" s="17">
        <v>0</v>
      </c>
      <c r="G58" s="50"/>
      <c r="H58" s="57"/>
      <c r="I58" s="17">
        <v>0</v>
      </c>
      <c r="J58" s="17">
        <v>0</v>
      </c>
      <c r="K58" s="61"/>
      <c r="L58" s="50"/>
      <c r="M58" s="17">
        <v>0</v>
      </c>
      <c r="N58" s="50"/>
    </row>
    <row r="59" spans="1:14" ht="18.75" x14ac:dyDescent="0.25">
      <c r="A59" s="57"/>
      <c r="B59" s="17">
        <v>0</v>
      </c>
      <c r="C59" s="17">
        <v>0</v>
      </c>
      <c r="D59" s="61"/>
      <c r="E59" s="50"/>
      <c r="F59" s="17">
        <v>0</v>
      </c>
      <c r="G59" s="50"/>
      <c r="H59" s="57"/>
      <c r="I59" s="17">
        <v>0</v>
      </c>
      <c r="J59" s="17">
        <v>0</v>
      </c>
      <c r="K59" s="61"/>
      <c r="L59" s="50"/>
      <c r="M59" s="17">
        <v>0</v>
      </c>
      <c r="N59" s="50"/>
    </row>
    <row r="60" spans="1:14" ht="18.75" x14ac:dyDescent="0.25">
      <c r="A60" s="57"/>
      <c r="B60" s="17">
        <v>0</v>
      </c>
      <c r="C60" s="17">
        <v>0</v>
      </c>
      <c r="D60" s="61"/>
      <c r="E60" s="50"/>
      <c r="F60" s="17">
        <v>0</v>
      </c>
      <c r="G60" s="50"/>
      <c r="H60" s="57"/>
      <c r="I60" s="17">
        <v>0</v>
      </c>
      <c r="J60" s="17">
        <v>0</v>
      </c>
      <c r="K60" s="61"/>
      <c r="L60" s="50"/>
      <c r="M60" s="17">
        <v>0</v>
      </c>
      <c r="N60" s="50"/>
    </row>
    <row r="61" spans="1:14" ht="18.75" x14ac:dyDescent="0.25">
      <c r="A61" s="57"/>
      <c r="B61" s="17">
        <v>0</v>
      </c>
      <c r="C61" s="17">
        <v>0</v>
      </c>
      <c r="D61" s="61"/>
      <c r="E61" s="50"/>
      <c r="F61" s="17">
        <v>0</v>
      </c>
      <c r="G61" s="50"/>
      <c r="H61" s="57"/>
      <c r="I61" s="17">
        <v>0</v>
      </c>
      <c r="J61" s="17">
        <v>0</v>
      </c>
      <c r="K61" s="61"/>
      <c r="L61" s="50"/>
      <c r="M61" s="17">
        <v>0</v>
      </c>
      <c r="N61" s="50"/>
    </row>
    <row r="62" spans="1:14" ht="18.75" x14ac:dyDescent="0.25">
      <c r="A62" s="57"/>
      <c r="B62" s="17">
        <v>0</v>
      </c>
      <c r="C62" s="17">
        <v>0</v>
      </c>
      <c r="D62" s="61"/>
      <c r="E62" s="50"/>
      <c r="F62" s="17">
        <v>0</v>
      </c>
      <c r="G62" s="50"/>
      <c r="H62" s="57"/>
      <c r="I62" s="17">
        <v>0</v>
      </c>
      <c r="J62" s="17">
        <v>0</v>
      </c>
      <c r="K62" s="61"/>
      <c r="L62" s="50"/>
      <c r="M62" s="17">
        <v>0</v>
      </c>
      <c r="N62" s="50"/>
    </row>
    <row r="63" spans="1:14" ht="18.75" x14ac:dyDescent="0.25">
      <c r="A63" s="57"/>
      <c r="B63" s="17">
        <v>0</v>
      </c>
      <c r="C63" s="17">
        <v>0</v>
      </c>
      <c r="D63" s="61"/>
      <c r="E63" s="50"/>
      <c r="F63" s="17">
        <v>0</v>
      </c>
      <c r="G63" s="50"/>
      <c r="H63" s="57"/>
      <c r="I63" s="17">
        <v>0</v>
      </c>
      <c r="J63" s="17">
        <v>0</v>
      </c>
      <c r="K63" s="61"/>
      <c r="L63" s="50"/>
      <c r="M63" s="17">
        <v>0</v>
      </c>
      <c r="N63" s="50"/>
    </row>
    <row r="64" spans="1:14" ht="18.75" x14ac:dyDescent="0.25">
      <c r="A64" s="57"/>
      <c r="B64" s="17">
        <v>0</v>
      </c>
      <c r="C64" s="17">
        <v>0</v>
      </c>
      <c r="D64" s="61"/>
      <c r="E64" s="50"/>
      <c r="F64" s="17">
        <v>0</v>
      </c>
      <c r="G64" s="50"/>
      <c r="H64" s="57"/>
      <c r="I64" s="17">
        <v>0</v>
      </c>
      <c r="J64" s="17">
        <v>0</v>
      </c>
      <c r="K64" s="61"/>
      <c r="L64" s="50"/>
      <c r="M64" s="17">
        <v>0</v>
      </c>
      <c r="N64" s="50"/>
    </row>
    <row r="65" spans="1:14" ht="18.75" x14ac:dyDescent="0.25">
      <c r="A65" s="57"/>
      <c r="B65" s="17">
        <v>0</v>
      </c>
      <c r="C65" s="17">
        <v>0</v>
      </c>
      <c r="D65" s="61"/>
      <c r="E65" s="50"/>
      <c r="F65" s="17">
        <v>0</v>
      </c>
      <c r="G65" s="50"/>
      <c r="H65" s="57"/>
      <c r="I65" s="17">
        <v>0</v>
      </c>
      <c r="J65" s="17">
        <v>0</v>
      </c>
      <c r="K65" s="61"/>
      <c r="L65" s="50"/>
      <c r="M65" s="17">
        <v>0</v>
      </c>
      <c r="N65" s="50"/>
    </row>
    <row r="66" spans="1:14" ht="18.75" x14ac:dyDescent="0.25">
      <c r="A66" s="57"/>
      <c r="B66" s="17">
        <v>0</v>
      </c>
      <c r="C66" s="17">
        <v>0</v>
      </c>
      <c r="D66" s="61"/>
      <c r="E66" s="50"/>
      <c r="F66" s="17">
        <v>0</v>
      </c>
      <c r="G66" s="50"/>
      <c r="H66" s="57"/>
      <c r="I66" s="17">
        <v>0</v>
      </c>
      <c r="J66" s="17">
        <v>0</v>
      </c>
      <c r="K66" s="61"/>
      <c r="L66" s="50"/>
      <c r="M66" s="17">
        <v>0</v>
      </c>
      <c r="N66" s="50"/>
    </row>
    <row r="67" spans="1:14" ht="18.75" x14ac:dyDescent="0.25">
      <c r="A67" s="57"/>
      <c r="B67" s="17">
        <v>0</v>
      </c>
      <c r="C67" s="17">
        <v>0</v>
      </c>
      <c r="D67" s="61"/>
      <c r="E67" s="50"/>
      <c r="F67" s="17">
        <v>0</v>
      </c>
      <c r="G67" s="50"/>
      <c r="H67" s="57"/>
      <c r="I67" s="17">
        <v>0</v>
      </c>
      <c r="J67" s="17">
        <v>0</v>
      </c>
      <c r="K67" s="61"/>
      <c r="L67" s="50"/>
      <c r="M67" s="17">
        <v>0</v>
      </c>
      <c r="N67" s="50"/>
    </row>
    <row r="68" spans="1:14" ht="18.75" x14ac:dyDescent="0.25">
      <c r="A68" s="57"/>
      <c r="B68" s="17">
        <v>0</v>
      </c>
      <c r="C68" s="17">
        <v>0</v>
      </c>
      <c r="D68" s="61"/>
      <c r="E68" s="50"/>
      <c r="F68" s="17">
        <v>0</v>
      </c>
      <c r="G68" s="50"/>
      <c r="H68" s="57"/>
      <c r="I68" s="17">
        <v>0</v>
      </c>
      <c r="J68" s="17">
        <v>0</v>
      </c>
      <c r="K68" s="61"/>
      <c r="L68" s="50"/>
      <c r="M68" s="17">
        <v>0</v>
      </c>
      <c r="N68" s="50"/>
    </row>
    <row r="69" spans="1:14" ht="18.75" x14ac:dyDescent="0.25">
      <c r="A69" s="57"/>
      <c r="B69" s="17">
        <v>0</v>
      </c>
      <c r="C69" s="17">
        <v>0</v>
      </c>
      <c r="D69" s="61"/>
      <c r="E69" s="50"/>
      <c r="F69" s="17">
        <v>0</v>
      </c>
      <c r="G69" s="50"/>
      <c r="H69" s="57"/>
      <c r="I69" s="17">
        <v>0</v>
      </c>
      <c r="J69" s="17">
        <v>0</v>
      </c>
      <c r="K69" s="61"/>
      <c r="L69" s="50"/>
      <c r="M69" s="17">
        <v>0</v>
      </c>
      <c r="N69" s="50"/>
    </row>
    <row r="70" spans="1:14" ht="18.75" x14ac:dyDescent="0.25">
      <c r="A70" s="57"/>
      <c r="B70" s="17">
        <v>0</v>
      </c>
      <c r="C70" s="17">
        <v>0</v>
      </c>
      <c r="D70" s="61"/>
      <c r="E70" s="50"/>
      <c r="F70" s="17">
        <v>0</v>
      </c>
      <c r="G70" s="50"/>
      <c r="H70" s="57"/>
      <c r="I70" s="17">
        <v>0</v>
      </c>
      <c r="J70" s="17">
        <v>0</v>
      </c>
      <c r="K70" s="61"/>
      <c r="L70" s="50"/>
      <c r="M70" s="17">
        <v>0</v>
      </c>
      <c r="N70" s="50"/>
    </row>
    <row r="71" spans="1:14" ht="18.75" x14ac:dyDescent="0.25">
      <c r="A71" s="51"/>
      <c r="B71" s="17">
        <v>0</v>
      </c>
      <c r="C71" s="17">
        <v>0</v>
      </c>
      <c r="D71" s="61"/>
      <c r="E71" s="50"/>
      <c r="F71" s="17">
        <v>0</v>
      </c>
      <c r="G71" s="50"/>
      <c r="H71" s="57"/>
      <c r="I71" s="17">
        <v>0</v>
      </c>
      <c r="J71" s="17">
        <v>0</v>
      </c>
      <c r="K71" s="61"/>
      <c r="L71" s="50"/>
      <c r="M71" s="17">
        <v>0</v>
      </c>
      <c r="N71" s="50"/>
    </row>
    <row r="72" spans="1:14" ht="18.75" x14ac:dyDescent="0.25">
      <c r="A72" s="51"/>
      <c r="B72" s="17">
        <v>0</v>
      </c>
      <c r="C72" s="17">
        <v>0</v>
      </c>
      <c r="D72" s="61"/>
      <c r="E72" s="50"/>
      <c r="F72" s="17">
        <v>0</v>
      </c>
      <c r="G72" s="50"/>
      <c r="H72" s="57"/>
      <c r="I72" s="17">
        <v>0</v>
      </c>
      <c r="J72" s="17">
        <v>0</v>
      </c>
      <c r="K72" s="61"/>
      <c r="L72" s="50"/>
      <c r="M72" s="17">
        <v>0</v>
      </c>
      <c r="N72" s="50"/>
    </row>
    <row r="73" spans="1:14" ht="18.75" x14ac:dyDescent="0.25">
      <c r="A73" s="51"/>
      <c r="B73" s="17">
        <v>0</v>
      </c>
      <c r="C73" s="17">
        <v>0</v>
      </c>
      <c r="D73" s="61"/>
      <c r="E73" s="50"/>
      <c r="F73" s="17">
        <v>0</v>
      </c>
      <c r="G73" s="50"/>
      <c r="H73" s="57"/>
      <c r="I73" s="17">
        <v>0</v>
      </c>
      <c r="J73" s="17">
        <v>0</v>
      </c>
      <c r="K73" s="61"/>
      <c r="L73" s="50"/>
      <c r="M73" s="17">
        <v>0</v>
      </c>
      <c r="N73" s="50"/>
    </row>
    <row r="74" spans="1:14" ht="18.75" x14ac:dyDescent="0.25">
      <c r="A74" s="51"/>
      <c r="B74" s="17">
        <v>0</v>
      </c>
      <c r="C74" s="17">
        <v>0</v>
      </c>
      <c r="D74" s="61"/>
      <c r="E74" s="50"/>
      <c r="F74" s="17">
        <v>0</v>
      </c>
      <c r="G74" s="50"/>
      <c r="H74" s="57"/>
      <c r="I74" s="17">
        <v>0</v>
      </c>
      <c r="J74" s="17">
        <v>0</v>
      </c>
      <c r="K74" s="61"/>
      <c r="L74" s="50"/>
      <c r="M74" s="17">
        <v>0</v>
      </c>
      <c r="N74" s="50"/>
    </row>
    <row r="75" spans="1:14" ht="18.75" x14ac:dyDescent="0.25">
      <c r="A75" s="51"/>
      <c r="B75" s="17">
        <v>0</v>
      </c>
      <c r="C75" s="17">
        <v>0</v>
      </c>
      <c r="D75" s="61"/>
      <c r="E75" s="50"/>
      <c r="F75" s="17">
        <v>0</v>
      </c>
      <c r="G75" s="50"/>
      <c r="H75" s="57"/>
      <c r="I75" s="17">
        <v>0</v>
      </c>
      <c r="J75" s="17">
        <v>0</v>
      </c>
      <c r="K75" s="61"/>
      <c r="L75" s="50"/>
      <c r="M75" s="17">
        <v>0</v>
      </c>
      <c r="N75" s="50"/>
    </row>
    <row r="76" spans="1:14" ht="18.75" x14ac:dyDescent="0.25">
      <c r="A76" s="51"/>
      <c r="B76" s="17">
        <v>0</v>
      </c>
      <c r="C76" s="17">
        <v>0</v>
      </c>
      <c r="D76" s="61"/>
      <c r="E76" s="50"/>
      <c r="F76" s="17">
        <v>0</v>
      </c>
      <c r="G76" s="50"/>
      <c r="H76" s="57"/>
      <c r="I76" s="17">
        <v>0</v>
      </c>
      <c r="J76" s="17">
        <v>0</v>
      </c>
      <c r="K76" s="61"/>
      <c r="L76" s="50"/>
      <c r="M76" s="17">
        <v>0</v>
      </c>
      <c r="N76" s="50"/>
    </row>
    <row r="77" spans="1:14" ht="18.75" x14ac:dyDescent="0.25">
      <c r="A77" s="51"/>
      <c r="B77" s="17">
        <v>0</v>
      </c>
      <c r="C77" s="17">
        <v>0</v>
      </c>
      <c r="D77" s="61"/>
      <c r="E77" s="50"/>
      <c r="F77" s="17">
        <v>0</v>
      </c>
      <c r="G77" s="50"/>
      <c r="H77" s="57"/>
      <c r="I77" s="17">
        <v>0</v>
      </c>
      <c r="J77" s="17">
        <v>0</v>
      </c>
      <c r="K77" s="61"/>
      <c r="L77" s="50"/>
      <c r="M77" s="17">
        <v>0</v>
      </c>
      <c r="N77" s="50"/>
    </row>
    <row r="78" spans="1:14" ht="18.75" x14ac:dyDescent="0.25">
      <c r="A78" s="51"/>
      <c r="B78" s="17">
        <v>0</v>
      </c>
      <c r="C78" s="17">
        <v>0</v>
      </c>
      <c r="D78" s="61"/>
      <c r="E78" s="50"/>
      <c r="F78" s="17">
        <v>0</v>
      </c>
      <c r="G78" s="50"/>
      <c r="H78" s="57"/>
      <c r="I78" s="17">
        <v>0</v>
      </c>
      <c r="J78" s="17">
        <v>0</v>
      </c>
      <c r="K78" s="61"/>
      <c r="L78" s="50"/>
      <c r="M78" s="17">
        <v>0</v>
      </c>
      <c r="N78" s="50"/>
    </row>
    <row r="79" spans="1:14" ht="18.75" x14ac:dyDescent="0.25">
      <c r="A79" s="51"/>
      <c r="B79" s="17">
        <v>0</v>
      </c>
      <c r="C79" s="17">
        <v>0</v>
      </c>
      <c r="D79" s="61"/>
      <c r="E79" s="50"/>
      <c r="F79" s="17">
        <v>0</v>
      </c>
      <c r="G79" s="50"/>
      <c r="H79" s="57"/>
      <c r="I79" s="17">
        <v>0</v>
      </c>
      <c r="J79" s="17">
        <v>0</v>
      </c>
      <c r="K79" s="61"/>
      <c r="L79" s="50"/>
      <c r="M79" s="17">
        <v>0</v>
      </c>
      <c r="N79" s="50"/>
    </row>
    <row r="80" spans="1:14" ht="18.75" x14ac:dyDescent="0.25">
      <c r="A80" s="51"/>
      <c r="B80" s="17">
        <v>0</v>
      </c>
      <c r="C80" s="17">
        <v>0</v>
      </c>
      <c r="D80" s="61"/>
      <c r="E80" s="50"/>
      <c r="F80" s="17">
        <v>0</v>
      </c>
      <c r="G80" s="50"/>
      <c r="H80" s="57"/>
      <c r="I80" s="17">
        <v>0</v>
      </c>
      <c r="J80" s="17">
        <v>0</v>
      </c>
      <c r="K80" s="61"/>
      <c r="L80" s="50"/>
      <c r="M80" s="17">
        <v>0</v>
      </c>
      <c r="N80" s="50"/>
    </row>
    <row r="81" spans="1:14" ht="18.75" x14ac:dyDescent="0.25">
      <c r="A81" s="51"/>
      <c r="B81" s="17">
        <v>0</v>
      </c>
      <c r="C81" s="17">
        <v>0</v>
      </c>
      <c r="D81" s="61"/>
      <c r="E81" s="50"/>
      <c r="F81" s="17">
        <v>0</v>
      </c>
      <c r="G81" s="50"/>
      <c r="H81" s="57"/>
      <c r="I81" s="17">
        <v>0</v>
      </c>
      <c r="J81" s="17">
        <v>0</v>
      </c>
      <c r="K81" s="61"/>
      <c r="L81" s="50"/>
      <c r="M81" s="17">
        <v>0</v>
      </c>
      <c r="N81" s="50"/>
    </row>
    <row r="82" spans="1:14" ht="18.75" x14ac:dyDescent="0.25">
      <c r="A82" s="51"/>
      <c r="B82" s="17">
        <v>0</v>
      </c>
      <c r="C82" s="17">
        <v>0</v>
      </c>
      <c r="D82" s="61"/>
      <c r="E82" s="50"/>
      <c r="F82" s="17">
        <v>0</v>
      </c>
      <c r="G82" s="50"/>
      <c r="H82" s="57"/>
      <c r="I82" s="17">
        <v>0</v>
      </c>
      <c r="J82" s="17">
        <v>0</v>
      </c>
      <c r="K82" s="61"/>
      <c r="L82" s="50"/>
      <c r="M82" s="17">
        <v>0</v>
      </c>
      <c r="N82" s="50"/>
    </row>
    <row r="83" spans="1:14" ht="18.75" x14ac:dyDescent="0.25">
      <c r="A83" s="51"/>
      <c r="B83" s="17">
        <v>0</v>
      </c>
      <c r="C83" s="17">
        <v>0</v>
      </c>
      <c r="D83" s="61"/>
      <c r="E83" s="50"/>
      <c r="F83" s="17">
        <v>0</v>
      </c>
      <c r="G83" s="50"/>
      <c r="H83" s="57"/>
      <c r="I83" s="17">
        <v>0</v>
      </c>
      <c r="J83" s="17">
        <v>0</v>
      </c>
      <c r="K83" s="61"/>
      <c r="L83" s="50"/>
      <c r="M83" s="17">
        <v>0</v>
      </c>
      <c r="N83" s="50"/>
    </row>
    <row r="84" spans="1:14" ht="18.75" x14ac:dyDescent="0.25">
      <c r="A84" s="51"/>
      <c r="B84" s="17">
        <v>0</v>
      </c>
      <c r="C84" s="17">
        <v>0</v>
      </c>
      <c r="D84" s="61"/>
      <c r="E84" s="50"/>
      <c r="F84" s="17">
        <v>0</v>
      </c>
      <c r="G84" s="50"/>
      <c r="H84" s="57"/>
      <c r="I84" s="17">
        <v>0</v>
      </c>
      <c r="J84" s="17">
        <v>0</v>
      </c>
      <c r="K84" s="61"/>
      <c r="L84" s="50"/>
      <c r="M84" s="17">
        <v>0</v>
      </c>
      <c r="N84" s="50"/>
    </row>
    <row r="85" spans="1:14" ht="18.75" x14ac:dyDescent="0.25">
      <c r="A85" s="51"/>
      <c r="B85" s="17">
        <v>0</v>
      </c>
      <c r="C85" s="17">
        <v>0</v>
      </c>
      <c r="D85" s="61"/>
      <c r="E85" s="50"/>
      <c r="F85" s="17">
        <v>0</v>
      </c>
      <c r="G85" s="50"/>
      <c r="H85" s="57"/>
      <c r="I85" s="17">
        <v>0</v>
      </c>
      <c r="J85" s="17">
        <v>0</v>
      </c>
      <c r="K85" s="61"/>
      <c r="L85" s="50"/>
      <c r="M85" s="17">
        <v>0</v>
      </c>
      <c r="N85" s="50"/>
    </row>
    <row r="86" spans="1:14" ht="18.75" x14ac:dyDescent="0.25">
      <c r="A86" s="51"/>
      <c r="B86" s="17">
        <v>0</v>
      </c>
      <c r="C86" s="17">
        <v>0</v>
      </c>
      <c r="D86" s="61"/>
      <c r="E86" s="50"/>
      <c r="F86" s="17">
        <v>0</v>
      </c>
      <c r="G86" s="50"/>
      <c r="H86" s="57"/>
      <c r="I86" s="17">
        <v>0</v>
      </c>
      <c r="J86" s="17">
        <v>0</v>
      </c>
      <c r="K86" s="61"/>
      <c r="L86" s="50"/>
      <c r="M86" s="17">
        <v>0</v>
      </c>
      <c r="N86" s="50"/>
    </row>
    <row r="87" spans="1:14" ht="18.75" x14ac:dyDescent="0.25">
      <c r="A87" s="51"/>
      <c r="B87" s="17">
        <v>0</v>
      </c>
      <c r="C87" s="17">
        <v>0</v>
      </c>
      <c r="D87" s="61"/>
      <c r="E87" s="50"/>
      <c r="F87" s="17">
        <v>0</v>
      </c>
      <c r="G87" s="50"/>
      <c r="H87" s="57"/>
      <c r="I87" s="17">
        <v>0</v>
      </c>
      <c r="J87" s="17">
        <v>0</v>
      </c>
      <c r="K87" s="61"/>
      <c r="L87" s="50"/>
      <c r="M87" s="17">
        <v>0</v>
      </c>
      <c r="N87" s="50"/>
    </row>
    <row r="88" spans="1:14" ht="18.75" x14ac:dyDescent="0.25">
      <c r="A88" s="51"/>
      <c r="B88" s="17">
        <v>0</v>
      </c>
      <c r="C88" s="17">
        <v>0</v>
      </c>
      <c r="D88" s="61"/>
      <c r="E88" s="50"/>
      <c r="F88" s="17">
        <v>0</v>
      </c>
      <c r="G88" s="50"/>
      <c r="H88" s="57"/>
      <c r="I88" s="17">
        <v>0</v>
      </c>
      <c r="J88" s="17">
        <v>0</v>
      </c>
      <c r="K88" s="61"/>
      <c r="L88" s="50"/>
      <c r="M88" s="17">
        <v>0</v>
      </c>
      <c r="N88" s="50"/>
    </row>
    <row r="89" spans="1:14" ht="18.75" x14ac:dyDescent="0.25">
      <c r="A89" s="51"/>
      <c r="B89" s="17">
        <v>0</v>
      </c>
      <c r="C89" s="17">
        <v>0</v>
      </c>
      <c r="D89" s="61"/>
      <c r="E89" s="50"/>
      <c r="F89" s="17">
        <v>0</v>
      </c>
      <c r="G89" s="50"/>
      <c r="H89" s="57"/>
      <c r="I89" s="17">
        <v>0</v>
      </c>
      <c r="J89" s="17">
        <v>0</v>
      </c>
      <c r="K89" s="61"/>
      <c r="L89" s="50"/>
      <c r="M89" s="17">
        <v>0</v>
      </c>
      <c r="N89" s="50"/>
    </row>
    <row r="90" spans="1:14" ht="18.75" x14ac:dyDescent="0.25">
      <c r="A90" s="51"/>
      <c r="B90" s="17">
        <v>0</v>
      </c>
      <c r="C90" s="17">
        <v>0</v>
      </c>
      <c r="D90" s="61"/>
      <c r="E90" s="50"/>
      <c r="F90" s="17">
        <v>0</v>
      </c>
      <c r="G90" s="50"/>
      <c r="H90" s="57"/>
      <c r="I90" s="17">
        <v>0</v>
      </c>
      <c r="J90" s="17">
        <v>0</v>
      </c>
      <c r="K90" s="61"/>
      <c r="L90" s="50"/>
      <c r="M90" s="17">
        <v>0</v>
      </c>
      <c r="N90" s="50"/>
    </row>
    <row r="91" spans="1:14" ht="18.75" x14ac:dyDescent="0.25">
      <c r="A91" s="51"/>
      <c r="B91" s="17">
        <v>0</v>
      </c>
      <c r="C91" s="17">
        <v>0</v>
      </c>
      <c r="D91" s="61"/>
      <c r="E91" s="50"/>
      <c r="F91" s="17">
        <v>0</v>
      </c>
      <c r="G91" s="50"/>
      <c r="H91" s="57"/>
      <c r="I91" s="17">
        <v>0</v>
      </c>
      <c r="J91" s="17">
        <v>0</v>
      </c>
      <c r="K91" s="61"/>
      <c r="L91" s="50"/>
      <c r="M91" s="17">
        <v>0</v>
      </c>
      <c r="N91" s="50"/>
    </row>
    <row r="92" spans="1:14" ht="18.75" x14ac:dyDescent="0.25">
      <c r="A92" s="51"/>
      <c r="B92" s="17">
        <v>0</v>
      </c>
      <c r="C92" s="17">
        <v>0</v>
      </c>
      <c r="D92" s="61"/>
      <c r="E92" s="50"/>
      <c r="F92" s="17">
        <v>0</v>
      </c>
      <c r="G92" s="50"/>
      <c r="H92" s="57"/>
      <c r="I92" s="17">
        <v>0</v>
      </c>
      <c r="J92" s="17">
        <v>0</v>
      </c>
      <c r="K92" s="61"/>
      <c r="L92" s="50"/>
      <c r="M92" s="17">
        <v>0</v>
      </c>
      <c r="N92" s="50"/>
    </row>
    <row r="93" spans="1:14" ht="18.75" x14ac:dyDescent="0.25">
      <c r="A93" s="51"/>
      <c r="B93" s="17">
        <v>0</v>
      </c>
      <c r="C93" s="17">
        <v>0</v>
      </c>
      <c r="D93" s="61"/>
      <c r="E93" s="50"/>
      <c r="F93" s="17">
        <v>0</v>
      </c>
      <c r="G93" s="50"/>
      <c r="H93" s="57"/>
      <c r="I93" s="17">
        <v>0</v>
      </c>
      <c r="J93" s="17">
        <v>0</v>
      </c>
      <c r="K93" s="61"/>
      <c r="L93" s="50"/>
      <c r="M93" s="17">
        <v>0</v>
      </c>
      <c r="N93" s="50"/>
    </row>
    <row r="94" spans="1:14" ht="18.75" x14ac:dyDescent="0.25">
      <c r="A94" s="51"/>
      <c r="B94" s="17">
        <v>0</v>
      </c>
      <c r="C94" s="17">
        <v>0</v>
      </c>
      <c r="D94" s="61"/>
      <c r="E94" s="50"/>
      <c r="F94" s="17">
        <v>0</v>
      </c>
      <c r="G94" s="50"/>
      <c r="H94" s="57"/>
      <c r="I94" s="17">
        <v>0</v>
      </c>
      <c r="J94" s="17">
        <v>0</v>
      </c>
      <c r="K94" s="61"/>
      <c r="L94" s="50"/>
      <c r="M94" s="17">
        <v>0</v>
      </c>
      <c r="N94" s="50"/>
    </row>
    <row r="95" spans="1:14" ht="18.75" x14ac:dyDescent="0.25">
      <c r="A95" s="51"/>
      <c r="B95" s="17">
        <v>0</v>
      </c>
      <c r="C95" s="17">
        <v>0</v>
      </c>
      <c r="D95" s="61"/>
      <c r="E95" s="50"/>
      <c r="F95" s="17">
        <v>0</v>
      </c>
      <c r="G95" s="50"/>
      <c r="H95" s="57"/>
      <c r="I95" s="17">
        <v>0</v>
      </c>
      <c r="J95" s="17">
        <v>0</v>
      </c>
      <c r="K95" s="61"/>
      <c r="L95" s="50"/>
      <c r="M95" s="17">
        <v>0</v>
      </c>
      <c r="N95" s="50"/>
    </row>
    <row r="96" spans="1:14" ht="18.75" x14ac:dyDescent="0.25">
      <c r="A96" s="51"/>
      <c r="B96" s="17">
        <v>0</v>
      </c>
      <c r="C96" s="17">
        <v>0</v>
      </c>
      <c r="D96" s="61"/>
      <c r="E96" s="50"/>
      <c r="F96" s="17">
        <v>0</v>
      </c>
      <c r="G96" s="50"/>
      <c r="H96" s="57"/>
      <c r="I96" s="17">
        <v>0</v>
      </c>
      <c r="J96" s="17">
        <v>0</v>
      </c>
      <c r="K96" s="61"/>
      <c r="L96" s="50"/>
      <c r="M96" s="17">
        <v>0</v>
      </c>
      <c r="N96" s="50"/>
    </row>
    <row r="97" spans="1:14" ht="18.75" x14ac:dyDescent="0.25">
      <c r="A97" s="51"/>
      <c r="B97" s="17">
        <v>0</v>
      </c>
      <c r="C97" s="17">
        <v>0</v>
      </c>
      <c r="D97" s="61"/>
      <c r="E97" s="50"/>
      <c r="F97" s="17">
        <v>0</v>
      </c>
      <c r="G97" s="50"/>
      <c r="H97" s="57"/>
      <c r="I97" s="17">
        <v>0</v>
      </c>
      <c r="J97" s="17">
        <v>0</v>
      </c>
      <c r="K97" s="61"/>
      <c r="L97" s="50"/>
      <c r="M97" s="17">
        <v>0</v>
      </c>
      <c r="N97" s="50"/>
    </row>
    <row r="98" spans="1:14" ht="18.75" x14ac:dyDescent="0.25">
      <c r="A98" s="51"/>
      <c r="B98" s="17">
        <v>0</v>
      </c>
      <c r="C98" s="17">
        <v>0</v>
      </c>
      <c r="D98" s="61"/>
      <c r="E98" s="50"/>
      <c r="F98" s="17">
        <v>0</v>
      </c>
      <c r="G98" s="50"/>
      <c r="H98" s="57"/>
      <c r="I98" s="17">
        <v>0</v>
      </c>
      <c r="J98" s="17">
        <v>0</v>
      </c>
      <c r="K98" s="61"/>
      <c r="L98" s="50"/>
      <c r="M98" s="17">
        <v>0</v>
      </c>
      <c r="N98" s="50"/>
    </row>
    <row r="99" spans="1:14" ht="18.75" x14ac:dyDescent="0.25">
      <c r="A99" s="51"/>
      <c r="B99" s="17">
        <v>0</v>
      </c>
      <c r="C99" s="17">
        <v>0</v>
      </c>
      <c r="D99" s="61"/>
      <c r="E99" s="50"/>
      <c r="F99" s="17">
        <v>0</v>
      </c>
      <c r="G99" s="50"/>
      <c r="H99" s="57"/>
      <c r="I99" s="17">
        <v>0</v>
      </c>
      <c r="J99" s="17">
        <v>0</v>
      </c>
      <c r="K99" s="61"/>
      <c r="L99" s="50"/>
      <c r="M99" s="17">
        <v>0</v>
      </c>
      <c r="N99" s="50"/>
    </row>
    <row r="100" spans="1:14" ht="18.75" x14ac:dyDescent="0.25">
      <c r="A100" s="51"/>
      <c r="B100" s="17">
        <v>0</v>
      </c>
      <c r="C100" s="17">
        <v>0</v>
      </c>
      <c r="D100" s="61"/>
      <c r="E100" s="50"/>
      <c r="F100" s="17">
        <v>0</v>
      </c>
      <c r="G100" s="50"/>
      <c r="H100" s="57"/>
      <c r="I100" s="17">
        <v>0</v>
      </c>
      <c r="J100" s="17">
        <v>0</v>
      </c>
      <c r="K100" s="61"/>
      <c r="L100" s="50"/>
      <c r="M100" s="17">
        <v>0</v>
      </c>
      <c r="N100" s="50"/>
    </row>
    <row r="101" spans="1:14" ht="18.75" x14ac:dyDescent="0.25">
      <c r="A101" s="51"/>
      <c r="B101" s="17">
        <v>0</v>
      </c>
      <c r="C101" s="17">
        <v>0</v>
      </c>
      <c r="D101" s="61"/>
      <c r="E101" s="50"/>
      <c r="F101" s="17">
        <v>0</v>
      </c>
      <c r="G101" s="50"/>
      <c r="H101" s="57"/>
      <c r="I101" s="17">
        <v>0</v>
      </c>
      <c r="J101" s="17">
        <v>0</v>
      </c>
      <c r="K101" s="61"/>
      <c r="L101" s="50"/>
      <c r="M101" s="17">
        <v>0</v>
      </c>
      <c r="N101" s="50"/>
    </row>
    <row r="102" spans="1:14" ht="18.75" x14ac:dyDescent="0.25">
      <c r="A102" s="51"/>
      <c r="B102" s="17">
        <v>0</v>
      </c>
      <c r="C102" s="17">
        <v>0</v>
      </c>
      <c r="D102" s="61"/>
      <c r="E102" s="50"/>
      <c r="F102" s="17">
        <v>0</v>
      </c>
      <c r="G102" s="50"/>
      <c r="H102" s="57"/>
      <c r="I102" s="17">
        <v>0</v>
      </c>
      <c r="J102" s="17">
        <v>0</v>
      </c>
      <c r="K102" s="61"/>
      <c r="L102" s="50"/>
      <c r="M102" s="17">
        <v>0</v>
      </c>
      <c r="N102" s="50"/>
    </row>
    <row r="103" spans="1:14" ht="18.75" x14ac:dyDescent="0.25">
      <c r="A103" s="51"/>
      <c r="B103" s="17">
        <v>0</v>
      </c>
      <c r="C103" s="17">
        <v>0</v>
      </c>
      <c r="D103" s="61"/>
      <c r="E103" s="50"/>
      <c r="F103" s="17">
        <v>0</v>
      </c>
      <c r="G103" s="50"/>
      <c r="H103" s="57"/>
      <c r="I103" s="17">
        <v>0</v>
      </c>
      <c r="J103" s="17">
        <v>0</v>
      </c>
      <c r="K103" s="61"/>
      <c r="L103" s="50"/>
      <c r="M103" s="17">
        <v>0</v>
      </c>
      <c r="N103" s="50"/>
    </row>
    <row r="104" spans="1:14" ht="18.75" x14ac:dyDescent="0.25">
      <c r="A104" s="51"/>
      <c r="B104" s="17">
        <v>0</v>
      </c>
      <c r="C104" s="17">
        <v>0</v>
      </c>
      <c r="D104" s="61"/>
      <c r="E104" s="50"/>
      <c r="F104" s="17">
        <v>0</v>
      </c>
      <c r="G104" s="50"/>
      <c r="H104" s="57"/>
      <c r="I104" s="17">
        <v>0</v>
      </c>
      <c r="J104" s="17">
        <v>0</v>
      </c>
      <c r="K104" s="61"/>
      <c r="L104" s="50"/>
      <c r="M104" s="17">
        <v>0</v>
      </c>
      <c r="N104" s="50"/>
    </row>
    <row r="105" spans="1:14" ht="18.75" x14ac:dyDescent="0.25">
      <c r="A105" s="51"/>
      <c r="B105" s="17">
        <v>0</v>
      </c>
      <c r="C105" s="17">
        <v>0</v>
      </c>
      <c r="D105" s="61"/>
      <c r="E105" s="50"/>
      <c r="F105" s="17">
        <v>0</v>
      </c>
      <c r="G105" s="50"/>
      <c r="H105" s="57"/>
      <c r="I105" s="17">
        <v>0</v>
      </c>
      <c r="J105" s="17">
        <v>0</v>
      </c>
      <c r="K105" s="61"/>
      <c r="L105" s="50"/>
      <c r="M105" s="17">
        <v>0</v>
      </c>
      <c r="N105" s="50"/>
    </row>
    <row r="106" spans="1:14" ht="18.75" x14ac:dyDescent="0.25">
      <c r="A106" s="51"/>
      <c r="B106" s="17">
        <v>0</v>
      </c>
      <c r="C106" s="17">
        <v>0</v>
      </c>
      <c r="D106" s="61"/>
      <c r="E106" s="50"/>
      <c r="F106" s="17">
        <v>0</v>
      </c>
      <c r="G106" s="50"/>
      <c r="H106" s="57"/>
      <c r="I106" s="17">
        <v>0</v>
      </c>
      <c r="J106" s="17">
        <v>0</v>
      </c>
      <c r="K106" s="61"/>
      <c r="L106" s="50"/>
      <c r="M106" s="17">
        <v>0</v>
      </c>
      <c r="N106" s="50"/>
    </row>
    <row r="107" spans="1:14" ht="18.75" x14ac:dyDescent="0.25">
      <c r="A107" s="51"/>
      <c r="B107" s="17">
        <v>0</v>
      </c>
      <c r="C107" s="17">
        <v>0</v>
      </c>
      <c r="D107" s="61"/>
      <c r="E107" s="50"/>
      <c r="F107" s="17">
        <v>0</v>
      </c>
      <c r="G107" s="50"/>
      <c r="H107" s="57"/>
      <c r="I107" s="17">
        <v>0</v>
      </c>
      <c r="J107" s="17">
        <v>0</v>
      </c>
      <c r="K107" s="61"/>
      <c r="L107" s="50"/>
      <c r="M107" s="17">
        <v>0</v>
      </c>
      <c r="N107" s="50"/>
    </row>
    <row r="108" spans="1:14" ht="18.75" x14ac:dyDescent="0.25">
      <c r="A108" s="51"/>
      <c r="B108" s="17">
        <v>0</v>
      </c>
      <c r="C108" s="17">
        <v>0</v>
      </c>
      <c r="D108" s="61"/>
      <c r="E108" s="50"/>
      <c r="F108" s="17">
        <v>0</v>
      </c>
      <c r="G108" s="50"/>
      <c r="H108" s="57"/>
      <c r="I108" s="17">
        <v>0</v>
      </c>
      <c r="J108" s="17">
        <v>0</v>
      </c>
      <c r="K108" s="61"/>
      <c r="L108" s="50"/>
      <c r="M108" s="17">
        <v>0</v>
      </c>
      <c r="N108" s="50"/>
    </row>
    <row r="109" spans="1:14" ht="18.75" x14ac:dyDescent="0.25">
      <c r="A109" s="51"/>
      <c r="B109" s="17">
        <v>0</v>
      </c>
      <c r="C109" s="17">
        <v>0</v>
      </c>
      <c r="D109" s="61"/>
      <c r="E109" s="50"/>
      <c r="F109" s="17">
        <v>0</v>
      </c>
      <c r="G109" s="50"/>
      <c r="H109" s="57"/>
      <c r="I109" s="17">
        <v>0</v>
      </c>
      <c r="J109" s="17">
        <v>0</v>
      </c>
      <c r="K109" s="61"/>
      <c r="L109" s="50"/>
      <c r="M109" s="17">
        <v>0</v>
      </c>
      <c r="N109" s="50"/>
    </row>
    <row r="110" spans="1:14" ht="18.75" x14ac:dyDescent="0.25">
      <c r="A110" s="51"/>
      <c r="B110" s="17">
        <v>0</v>
      </c>
      <c r="C110" s="17">
        <v>0</v>
      </c>
      <c r="D110" s="61"/>
      <c r="E110" s="50"/>
      <c r="F110" s="17">
        <v>0</v>
      </c>
      <c r="G110" s="50"/>
      <c r="H110" s="57"/>
      <c r="I110" s="17">
        <v>0</v>
      </c>
      <c r="J110" s="17">
        <v>0</v>
      </c>
      <c r="K110" s="61"/>
      <c r="L110" s="50"/>
      <c r="M110" s="17">
        <v>0</v>
      </c>
      <c r="N110" s="50"/>
    </row>
    <row r="111" spans="1:14" ht="18.75" x14ac:dyDescent="0.25">
      <c r="A111" s="51"/>
      <c r="B111" s="17">
        <v>0</v>
      </c>
      <c r="C111" s="17">
        <v>0</v>
      </c>
      <c r="D111" s="61"/>
      <c r="E111" s="50"/>
      <c r="F111" s="17">
        <v>0</v>
      </c>
      <c r="G111" s="50"/>
      <c r="H111" s="57"/>
      <c r="I111" s="17">
        <v>0</v>
      </c>
      <c r="J111" s="17">
        <v>0</v>
      </c>
      <c r="K111" s="61"/>
      <c r="L111" s="50"/>
      <c r="M111" s="17">
        <v>0</v>
      </c>
      <c r="N111" s="50"/>
    </row>
    <row r="112" spans="1:14" ht="18.75" x14ac:dyDescent="0.25">
      <c r="A112" s="51"/>
      <c r="B112" s="17">
        <v>0</v>
      </c>
      <c r="C112" s="17">
        <v>0</v>
      </c>
      <c r="D112" s="61"/>
      <c r="E112" s="50"/>
      <c r="F112" s="17">
        <v>0</v>
      </c>
      <c r="G112" s="50"/>
      <c r="H112" s="57"/>
      <c r="I112" s="17">
        <v>0</v>
      </c>
      <c r="J112" s="17">
        <v>0</v>
      </c>
      <c r="K112" s="61"/>
      <c r="L112" s="50"/>
      <c r="M112" s="17">
        <v>0</v>
      </c>
      <c r="N112" s="50"/>
    </row>
    <row r="113" spans="1:14" ht="18.75" x14ac:dyDescent="0.25">
      <c r="A113" s="51"/>
      <c r="B113" s="17">
        <v>0</v>
      </c>
      <c r="C113" s="17">
        <v>0</v>
      </c>
      <c r="D113" s="61"/>
      <c r="E113" s="50"/>
      <c r="F113" s="17">
        <v>0</v>
      </c>
      <c r="G113" s="50"/>
      <c r="H113" s="57"/>
      <c r="I113" s="17">
        <v>0</v>
      </c>
      <c r="J113" s="17">
        <v>0</v>
      </c>
      <c r="K113" s="61"/>
      <c r="L113" s="50"/>
      <c r="M113" s="17">
        <v>0</v>
      </c>
      <c r="N113" s="50"/>
    </row>
    <row r="114" spans="1:14" ht="18.75" x14ac:dyDescent="0.25">
      <c r="A114" s="51"/>
      <c r="B114" s="17">
        <v>0</v>
      </c>
      <c r="C114" s="17">
        <v>0</v>
      </c>
      <c r="D114" s="61"/>
      <c r="E114" s="50"/>
      <c r="F114" s="17">
        <v>0</v>
      </c>
      <c r="G114" s="50"/>
      <c r="H114" s="57"/>
      <c r="I114" s="17">
        <v>0</v>
      </c>
      <c r="J114" s="17">
        <v>0</v>
      </c>
      <c r="K114" s="61"/>
      <c r="L114" s="50"/>
      <c r="M114" s="17">
        <v>0</v>
      </c>
      <c r="N114" s="50"/>
    </row>
    <row r="115" spans="1:14" ht="18.75" x14ac:dyDescent="0.25">
      <c r="A115" s="51"/>
      <c r="B115" s="17">
        <v>0</v>
      </c>
      <c r="C115" s="17">
        <v>0</v>
      </c>
      <c r="D115" s="61"/>
      <c r="E115" s="50"/>
      <c r="F115" s="17">
        <v>0</v>
      </c>
      <c r="G115" s="50"/>
      <c r="H115" s="57"/>
      <c r="I115" s="17">
        <v>0</v>
      </c>
      <c r="J115" s="17">
        <v>0</v>
      </c>
      <c r="K115" s="61"/>
      <c r="L115" s="50"/>
      <c r="M115" s="17">
        <v>0</v>
      </c>
      <c r="N115" s="50"/>
    </row>
    <row r="116" spans="1:14" ht="18.75" x14ac:dyDescent="0.25">
      <c r="A116" s="51"/>
      <c r="B116" s="17">
        <v>0</v>
      </c>
      <c r="C116" s="17">
        <v>0</v>
      </c>
      <c r="D116" s="61"/>
      <c r="E116" s="50"/>
      <c r="F116" s="17">
        <v>0</v>
      </c>
      <c r="G116" s="50"/>
      <c r="H116" s="57"/>
      <c r="I116" s="17">
        <v>0</v>
      </c>
      <c r="J116" s="17">
        <v>0</v>
      </c>
      <c r="K116" s="61"/>
      <c r="L116" s="50"/>
      <c r="M116" s="17">
        <v>0</v>
      </c>
      <c r="N116" s="50"/>
    </row>
    <row r="117" spans="1:14" ht="18.75" x14ac:dyDescent="0.25">
      <c r="A117" s="51"/>
      <c r="B117" s="17">
        <v>0</v>
      </c>
      <c r="C117" s="17">
        <v>0</v>
      </c>
      <c r="D117" s="61"/>
      <c r="E117" s="50"/>
      <c r="F117" s="17">
        <v>0</v>
      </c>
      <c r="G117" s="50"/>
      <c r="H117" s="57"/>
      <c r="I117" s="17">
        <v>0</v>
      </c>
      <c r="J117" s="17">
        <v>0</v>
      </c>
      <c r="K117" s="61"/>
      <c r="L117" s="50"/>
      <c r="M117" s="17">
        <v>0</v>
      </c>
      <c r="N117" s="50"/>
    </row>
    <row r="118" spans="1:14" ht="18.75" x14ac:dyDescent="0.25">
      <c r="A118" s="51"/>
      <c r="B118" s="17">
        <v>0</v>
      </c>
      <c r="C118" s="17">
        <v>0</v>
      </c>
      <c r="D118" s="61"/>
      <c r="E118" s="50"/>
      <c r="F118" s="17">
        <v>0</v>
      </c>
      <c r="G118" s="50"/>
      <c r="H118" s="57"/>
      <c r="I118" s="17">
        <v>0</v>
      </c>
      <c r="J118" s="17">
        <v>0</v>
      </c>
      <c r="K118" s="61"/>
      <c r="L118" s="50"/>
      <c r="M118" s="17">
        <v>0</v>
      </c>
      <c r="N118" s="50"/>
    </row>
    <row r="119" spans="1:14" ht="18.75" x14ac:dyDescent="0.25">
      <c r="A119" s="51"/>
      <c r="B119" s="17">
        <v>0</v>
      </c>
      <c r="C119" s="17">
        <v>0</v>
      </c>
      <c r="D119" s="61"/>
      <c r="E119" s="50"/>
      <c r="F119" s="17">
        <v>0</v>
      </c>
      <c r="G119" s="50"/>
      <c r="H119" s="57"/>
      <c r="I119" s="17">
        <v>0</v>
      </c>
      <c r="J119" s="17">
        <v>0</v>
      </c>
      <c r="K119" s="61"/>
      <c r="L119" s="50"/>
      <c r="M119" s="17">
        <v>0</v>
      </c>
      <c r="N119" s="50"/>
    </row>
    <row r="120" spans="1:14" ht="18.75" x14ac:dyDescent="0.25">
      <c r="A120" s="51"/>
      <c r="B120" s="17">
        <v>0</v>
      </c>
      <c r="C120" s="17">
        <v>0</v>
      </c>
      <c r="D120" s="61"/>
      <c r="E120" s="50"/>
      <c r="F120" s="17">
        <v>0</v>
      </c>
      <c r="G120" s="50"/>
      <c r="H120" s="57"/>
      <c r="I120" s="17">
        <v>0</v>
      </c>
      <c r="J120" s="17">
        <v>0</v>
      </c>
      <c r="K120" s="61"/>
      <c r="L120" s="50"/>
      <c r="M120" s="17">
        <v>0</v>
      </c>
      <c r="N120" s="50"/>
    </row>
    <row r="121" spans="1:14" ht="18.75" x14ac:dyDescent="0.25">
      <c r="A121" s="51"/>
      <c r="B121" s="17">
        <v>0</v>
      </c>
      <c r="C121" s="17">
        <v>0</v>
      </c>
      <c r="D121" s="61"/>
      <c r="E121" s="50"/>
      <c r="F121" s="17">
        <v>0</v>
      </c>
      <c r="G121" s="50"/>
      <c r="H121" s="57"/>
      <c r="I121" s="17">
        <v>0</v>
      </c>
      <c r="J121" s="17">
        <v>0</v>
      </c>
      <c r="K121" s="61"/>
      <c r="L121" s="50"/>
      <c r="M121" s="17">
        <v>0</v>
      </c>
      <c r="N121" s="50"/>
    </row>
    <row r="122" spans="1:14" ht="18.75" x14ac:dyDescent="0.25">
      <c r="B122" s="17">
        <v>0</v>
      </c>
      <c r="C122" s="17">
        <v>0</v>
      </c>
      <c r="D122" s="61"/>
      <c r="E122" s="50"/>
      <c r="F122" s="17">
        <v>0</v>
      </c>
      <c r="G122" s="50"/>
      <c r="H122" s="57"/>
      <c r="I122" s="17">
        <v>0</v>
      </c>
      <c r="J122" s="17">
        <v>0</v>
      </c>
      <c r="K122" s="61"/>
      <c r="L122" s="50"/>
      <c r="M122" s="17">
        <v>0</v>
      </c>
      <c r="N122" s="50"/>
    </row>
    <row r="123" spans="1:14" ht="18.75" x14ac:dyDescent="0.25">
      <c r="A123" s="51"/>
      <c r="B123" s="17">
        <v>0</v>
      </c>
      <c r="C123" s="17">
        <v>0</v>
      </c>
      <c r="D123" s="61"/>
      <c r="E123" s="50"/>
      <c r="F123" s="17">
        <v>0</v>
      </c>
      <c r="G123" s="50"/>
      <c r="H123" s="57"/>
      <c r="I123" s="17">
        <v>0</v>
      </c>
      <c r="J123" s="17">
        <v>0</v>
      </c>
      <c r="K123" s="61"/>
      <c r="L123" s="50"/>
      <c r="M123" s="17">
        <v>0</v>
      </c>
      <c r="N123" s="50"/>
    </row>
    <row r="124" spans="1:14" ht="18.75" x14ac:dyDescent="0.25">
      <c r="A124" s="51"/>
      <c r="B124" s="17">
        <v>0</v>
      </c>
      <c r="C124" s="17">
        <v>0</v>
      </c>
      <c r="D124" s="61"/>
      <c r="E124" s="50"/>
      <c r="F124" s="17">
        <v>0</v>
      </c>
      <c r="G124" s="50"/>
      <c r="H124" s="57"/>
      <c r="I124" s="17">
        <v>0</v>
      </c>
      <c r="J124" s="17">
        <v>0</v>
      </c>
      <c r="K124" s="61"/>
      <c r="L124" s="50"/>
      <c r="M124" s="17">
        <v>0</v>
      </c>
      <c r="N124" s="50"/>
    </row>
    <row r="125" spans="1:14" ht="18.75" x14ac:dyDescent="0.25">
      <c r="A125" s="51"/>
      <c r="B125" s="17">
        <v>0</v>
      </c>
      <c r="C125" s="17">
        <v>0</v>
      </c>
      <c r="D125" s="61"/>
      <c r="E125" s="50"/>
      <c r="F125" s="17">
        <v>0</v>
      </c>
      <c r="G125" s="50"/>
      <c r="H125" s="57"/>
      <c r="I125" s="17">
        <v>0</v>
      </c>
      <c r="J125" s="17">
        <v>0</v>
      </c>
      <c r="K125" s="61"/>
      <c r="L125" s="50"/>
      <c r="M125" s="17">
        <v>0</v>
      </c>
      <c r="N125" s="50"/>
    </row>
    <row r="126" spans="1:14" ht="18.75" x14ac:dyDescent="0.25">
      <c r="A126" s="51"/>
      <c r="B126" s="17">
        <v>0</v>
      </c>
      <c r="C126" s="17">
        <v>0</v>
      </c>
      <c r="D126" s="61"/>
      <c r="E126" s="50"/>
      <c r="F126" s="17">
        <v>0</v>
      </c>
      <c r="G126" s="50"/>
      <c r="H126" s="57"/>
      <c r="I126" s="17">
        <v>0</v>
      </c>
      <c r="J126" s="17">
        <v>0</v>
      </c>
      <c r="K126" s="61"/>
      <c r="L126" s="50"/>
      <c r="M126" s="17">
        <v>0</v>
      </c>
      <c r="N126" s="50"/>
    </row>
    <row r="127" spans="1:14" ht="18.75" x14ac:dyDescent="0.25">
      <c r="A127" s="51"/>
      <c r="B127" s="17">
        <v>0</v>
      </c>
      <c r="C127" s="17">
        <v>0</v>
      </c>
      <c r="D127" s="61"/>
      <c r="E127" s="50"/>
      <c r="F127" s="17">
        <v>0</v>
      </c>
      <c r="G127" s="50"/>
      <c r="H127" s="57"/>
      <c r="I127" s="17">
        <v>0</v>
      </c>
      <c r="J127" s="17">
        <v>0</v>
      </c>
      <c r="K127" s="61"/>
      <c r="L127" s="50"/>
      <c r="M127" s="17">
        <v>0</v>
      </c>
      <c r="N127" s="50"/>
    </row>
    <row r="128" spans="1:14" ht="18.75" x14ac:dyDescent="0.25">
      <c r="A128" s="51"/>
      <c r="B128" s="17">
        <v>0</v>
      </c>
      <c r="C128" s="17">
        <v>0</v>
      </c>
      <c r="D128" s="61"/>
      <c r="E128" s="50"/>
      <c r="F128" s="17">
        <v>0</v>
      </c>
      <c r="G128" s="50"/>
      <c r="H128" s="57"/>
      <c r="I128" s="17">
        <v>0</v>
      </c>
      <c r="J128" s="17">
        <v>0</v>
      </c>
      <c r="K128" s="61"/>
      <c r="L128" s="50"/>
      <c r="M128" s="17">
        <v>0</v>
      </c>
      <c r="N128" s="50"/>
    </row>
    <row r="129" spans="1:14" ht="18.75" x14ac:dyDescent="0.25">
      <c r="A129" s="51"/>
      <c r="B129" s="17">
        <v>0</v>
      </c>
      <c r="C129" s="17">
        <v>0</v>
      </c>
      <c r="D129" s="61"/>
      <c r="E129" s="50"/>
      <c r="F129" s="17">
        <v>0</v>
      </c>
      <c r="G129" s="50"/>
      <c r="H129" s="57"/>
      <c r="I129" s="17">
        <v>0</v>
      </c>
      <c r="J129" s="17">
        <v>0</v>
      </c>
      <c r="K129" s="61"/>
      <c r="L129" s="50"/>
      <c r="M129" s="17">
        <v>0</v>
      </c>
      <c r="N129" s="50"/>
    </row>
    <row r="130" spans="1:14" ht="18.75" x14ac:dyDescent="0.25">
      <c r="A130" s="51"/>
      <c r="B130" s="17">
        <v>0</v>
      </c>
      <c r="C130" s="17">
        <v>0</v>
      </c>
      <c r="D130" s="61"/>
      <c r="E130" s="50"/>
      <c r="F130" s="17">
        <v>0</v>
      </c>
      <c r="G130" s="50"/>
      <c r="H130" s="57"/>
      <c r="I130" s="17">
        <v>0</v>
      </c>
      <c r="J130" s="17">
        <v>0</v>
      </c>
      <c r="K130" s="61"/>
      <c r="L130" s="50"/>
      <c r="M130" s="17">
        <v>0</v>
      </c>
      <c r="N130" s="50"/>
    </row>
    <row r="131" spans="1:14" ht="18.75" x14ac:dyDescent="0.25">
      <c r="A131" s="51"/>
      <c r="B131" s="17">
        <v>0</v>
      </c>
      <c r="C131" s="17">
        <v>0</v>
      </c>
      <c r="D131" s="61"/>
      <c r="E131" s="50"/>
      <c r="F131" s="17">
        <v>0</v>
      </c>
      <c r="G131" s="50"/>
      <c r="H131" s="57"/>
      <c r="I131" s="17">
        <v>0</v>
      </c>
      <c r="J131" s="17">
        <v>0</v>
      </c>
      <c r="K131" s="61"/>
      <c r="L131" s="50"/>
      <c r="M131" s="17">
        <v>0</v>
      </c>
      <c r="N131" s="50"/>
    </row>
    <row r="132" spans="1:14" ht="18.75" x14ac:dyDescent="0.25">
      <c r="A132" s="51"/>
      <c r="B132" s="17">
        <v>0</v>
      </c>
      <c r="C132" s="17">
        <v>0</v>
      </c>
      <c r="D132" s="61"/>
      <c r="E132" s="50"/>
      <c r="F132" s="17">
        <v>0</v>
      </c>
      <c r="G132" s="50"/>
      <c r="H132" s="57"/>
      <c r="I132" s="17">
        <v>0</v>
      </c>
      <c r="J132" s="17">
        <v>0</v>
      </c>
      <c r="K132" s="61"/>
      <c r="L132" s="50"/>
      <c r="M132" s="17">
        <v>0</v>
      </c>
      <c r="N132" s="50"/>
    </row>
    <row r="133" spans="1:14" ht="18.75" x14ac:dyDescent="0.25">
      <c r="A133" s="51"/>
      <c r="B133" s="17">
        <v>0</v>
      </c>
      <c r="C133" s="17">
        <v>0</v>
      </c>
      <c r="D133" s="61"/>
      <c r="E133" s="50"/>
      <c r="F133" s="17">
        <v>0</v>
      </c>
      <c r="G133" s="50"/>
      <c r="H133" s="57"/>
      <c r="I133" s="17">
        <v>0</v>
      </c>
      <c r="J133" s="17">
        <v>0</v>
      </c>
      <c r="K133" s="61"/>
      <c r="L133" s="50"/>
      <c r="M133" s="17">
        <v>0</v>
      </c>
      <c r="N133" s="50"/>
    </row>
    <row r="134" spans="1:14" ht="18.75" x14ac:dyDescent="0.25">
      <c r="A134" s="51"/>
      <c r="B134" s="17">
        <v>0</v>
      </c>
      <c r="C134" s="17">
        <v>0</v>
      </c>
      <c r="D134" s="61"/>
      <c r="E134" s="50"/>
      <c r="F134" s="17">
        <v>0</v>
      </c>
      <c r="G134" s="50"/>
      <c r="H134" s="57"/>
      <c r="I134" s="17">
        <v>0</v>
      </c>
      <c r="J134" s="17">
        <v>0</v>
      </c>
      <c r="K134" s="61"/>
      <c r="L134" s="50"/>
      <c r="M134" s="17">
        <v>0</v>
      </c>
      <c r="N134" s="50"/>
    </row>
    <row r="135" spans="1:14" ht="18.75" x14ac:dyDescent="0.25">
      <c r="A135" s="51"/>
      <c r="B135" s="17">
        <v>0</v>
      </c>
      <c r="C135" s="17">
        <v>0</v>
      </c>
      <c r="D135" s="61"/>
      <c r="E135" s="50"/>
      <c r="F135" s="17">
        <v>0</v>
      </c>
      <c r="G135" s="50"/>
      <c r="H135" s="57"/>
      <c r="I135" s="17">
        <v>0</v>
      </c>
      <c r="J135" s="17">
        <v>0</v>
      </c>
      <c r="K135" s="61"/>
      <c r="L135" s="50"/>
      <c r="M135" s="17">
        <v>0</v>
      </c>
      <c r="N135" s="50"/>
    </row>
    <row r="136" spans="1:14" ht="18.75" x14ac:dyDescent="0.25">
      <c r="A136" s="51"/>
      <c r="B136" s="17">
        <v>0</v>
      </c>
      <c r="C136" s="17">
        <v>0</v>
      </c>
      <c r="D136" s="61"/>
      <c r="E136" s="50"/>
      <c r="F136" s="17">
        <v>0</v>
      </c>
      <c r="G136" s="50"/>
      <c r="H136" s="57"/>
      <c r="I136" s="17">
        <v>0</v>
      </c>
      <c r="J136" s="17">
        <v>0</v>
      </c>
      <c r="K136" s="61"/>
      <c r="L136" s="50"/>
      <c r="M136" s="17">
        <v>0</v>
      </c>
      <c r="N136" s="50"/>
    </row>
    <row r="137" spans="1:14" ht="18.75" x14ac:dyDescent="0.25">
      <c r="A137" s="51"/>
      <c r="B137" s="17">
        <v>0</v>
      </c>
      <c r="C137" s="17">
        <v>0</v>
      </c>
      <c r="D137" s="61"/>
      <c r="E137" s="50"/>
      <c r="F137" s="17">
        <v>0</v>
      </c>
      <c r="G137" s="50"/>
      <c r="H137" s="57"/>
      <c r="I137" s="17">
        <v>0</v>
      </c>
      <c r="J137" s="17">
        <v>0</v>
      </c>
      <c r="K137" s="61"/>
      <c r="L137" s="50"/>
      <c r="M137" s="17">
        <v>0</v>
      </c>
      <c r="N137" s="50"/>
    </row>
    <row r="138" spans="1:14" ht="18.75" x14ac:dyDescent="0.25">
      <c r="A138" s="51"/>
      <c r="B138" s="17">
        <v>0</v>
      </c>
      <c r="C138" s="17">
        <v>0</v>
      </c>
      <c r="D138" s="61"/>
      <c r="E138" s="50"/>
      <c r="F138" s="17">
        <v>0</v>
      </c>
      <c r="G138" s="50"/>
      <c r="H138" s="57"/>
      <c r="I138" s="17">
        <v>0</v>
      </c>
      <c r="J138" s="17">
        <v>0</v>
      </c>
      <c r="K138" s="61"/>
      <c r="L138" s="50"/>
      <c r="M138" s="17">
        <v>0</v>
      </c>
      <c r="N138" s="50"/>
    </row>
    <row r="139" spans="1:14" ht="18.75" x14ac:dyDescent="0.25">
      <c r="A139" s="51"/>
      <c r="B139" s="17">
        <v>0</v>
      </c>
      <c r="C139" s="17">
        <v>0</v>
      </c>
      <c r="D139" s="61"/>
      <c r="E139" s="50"/>
      <c r="F139" s="17">
        <v>0</v>
      </c>
      <c r="G139" s="50"/>
      <c r="H139" s="57"/>
      <c r="I139" s="17">
        <v>0</v>
      </c>
      <c r="J139" s="17">
        <v>0</v>
      </c>
      <c r="K139" s="61"/>
      <c r="L139" s="50"/>
      <c r="M139" s="17">
        <v>0</v>
      </c>
      <c r="N139" s="50"/>
    </row>
    <row r="140" spans="1:14" ht="18.75" x14ac:dyDescent="0.25">
      <c r="A140" s="51"/>
      <c r="B140" s="17">
        <v>0</v>
      </c>
      <c r="C140" s="17">
        <v>0</v>
      </c>
      <c r="D140" s="61"/>
      <c r="E140" s="50"/>
      <c r="F140" s="17">
        <v>0</v>
      </c>
      <c r="G140" s="50"/>
      <c r="H140" s="57"/>
      <c r="I140" s="17">
        <v>0</v>
      </c>
      <c r="J140" s="17">
        <v>0</v>
      </c>
      <c r="K140" s="61"/>
      <c r="L140" s="50"/>
      <c r="M140" s="17">
        <v>0</v>
      </c>
      <c r="N140" s="50"/>
    </row>
    <row r="141" spans="1:14" ht="18.75" x14ac:dyDescent="0.25">
      <c r="A141" s="51"/>
      <c r="B141" s="17">
        <v>0</v>
      </c>
      <c r="C141" s="17">
        <v>0</v>
      </c>
      <c r="D141" s="61"/>
      <c r="E141" s="50"/>
      <c r="F141" s="17">
        <v>0</v>
      </c>
      <c r="G141" s="50"/>
      <c r="H141" s="57"/>
      <c r="I141" s="17">
        <v>0</v>
      </c>
      <c r="J141" s="17">
        <v>0</v>
      </c>
      <c r="K141" s="61"/>
      <c r="L141" s="50"/>
      <c r="M141" s="17">
        <v>0</v>
      </c>
      <c r="N141" s="50"/>
    </row>
    <row r="142" spans="1:14" ht="18.75" x14ac:dyDescent="0.25">
      <c r="A142" s="51"/>
      <c r="B142" s="17">
        <v>0</v>
      </c>
      <c r="C142" s="17">
        <v>0</v>
      </c>
      <c r="D142" s="61"/>
      <c r="E142" s="50"/>
      <c r="F142" s="17">
        <v>0</v>
      </c>
      <c r="G142" s="50"/>
      <c r="H142" s="57"/>
      <c r="I142" s="17">
        <v>0</v>
      </c>
      <c r="J142" s="17">
        <v>0</v>
      </c>
      <c r="K142" s="61"/>
      <c r="L142" s="50"/>
      <c r="M142" s="17">
        <v>0</v>
      </c>
      <c r="N142" s="50"/>
    </row>
    <row r="143" spans="1:14" ht="18.75" x14ac:dyDescent="0.25">
      <c r="A143" s="51"/>
      <c r="B143" s="17">
        <v>0</v>
      </c>
      <c r="C143" s="17">
        <v>0</v>
      </c>
      <c r="D143" s="61"/>
      <c r="E143" s="50"/>
      <c r="F143" s="17">
        <v>0</v>
      </c>
      <c r="G143" s="50"/>
      <c r="H143" s="57"/>
      <c r="I143" s="17">
        <v>0</v>
      </c>
      <c r="J143" s="17">
        <v>0</v>
      </c>
      <c r="K143" s="61"/>
      <c r="L143" s="50"/>
      <c r="M143" s="17">
        <v>0</v>
      </c>
      <c r="N143" s="50"/>
    </row>
    <row r="144" spans="1:14" ht="18.75" x14ac:dyDescent="0.25">
      <c r="A144" s="51"/>
      <c r="B144" s="17">
        <v>0</v>
      </c>
      <c r="C144" s="17">
        <v>0</v>
      </c>
      <c r="D144" s="61"/>
      <c r="E144" s="50"/>
      <c r="F144" s="17">
        <v>0</v>
      </c>
      <c r="G144" s="50"/>
      <c r="H144" s="57"/>
      <c r="I144" s="17">
        <v>0</v>
      </c>
      <c r="J144" s="17">
        <v>0</v>
      </c>
      <c r="K144" s="61"/>
      <c r="L144" s="50"/>
      <c r="M144" s="17">
        <v>0</v>
      </c>
      <c r="N144" s="50"/>
    </row>
    <row r="145" spans="1:14" ht="18.75" x14ac:dyDescent="0.25">
      <c r="A145" s="51"/>
      <c r="B145" s="17">
        <v>0</v>
      </c>
      <c r="C145" s="17">
        <v>0</v>
      </c>
      <c r="D145" s="61"/>
      <c r="E145" s="50"/>
      <c r="F145" s="17">
        <v>0</v>
      </c>
      <c r="G145" s="50"/>
      <c r="H145" s="57"/>
      <c r="I145" s="17">
        <v>0</v>
      </c>
      <c r="J145" s="17">
        <v>0</v>
      </c>
      <c r="K145" s="61"/>
      <c r="L145" s="50"/>
      <c r="M145" s="17">
        <v>0</v>
      </c>
      <c r="N145" s="50"/>
    </row>
    <row r="146" spans="1:14" ht="18.75" x14ac:dyDescent="0.25">
      <c r="A146" s="51"/>
      <c r="B146" s="17">
        <v>0</v>
      </c>
      <c r="C146" s="17">
        <v>0</v>
      </c>
      <c r="D146" s="61"/>
      <c r="E146" s="50"/>
      <c r="F146" s="17">
        <v>0</v>
      </c>
      <c r="G146" s="50"/>
      <c r="H146" s="57"/>
      <c r="I146" s="17">
        <v>0</v>
      </c>
      <c r="J146" s="17">
        <v>0</v>
      </c>
      <c r="K146" s="61"/>
      <c r="L146" s="50"/>
      <c r="M146" s="17">
        <v>0</v>
      </c>
      <c r="N146" s="50"/>
    </row>
    <row r="147" spans="1:14" ht="18.75" x14ac:dyDescent="0.25">
      <c r="A147" s="51"/>
      <c r="B147" s="17">
        <v>0</v>
      </c>
      <c r="C147" s="17">
        <v>0</v>
      </c>
      <c r="D147" s="61"/>
      <c r="E147" s="50"/>
      <c r="F147" s="17">
        <v>0</v>
      </c>
      <c r="G147" s="50"/>
      <c r="H147" s="57"/>
      <c r="I147" s="17">
        <v>0</v>
      </c>
      <c r="J147" s="17">
        <v>0</v>
      </c>
      <c r="K147" s="61"/>
      <c r="L147" s="50"/>
      <c r="M147" s="17">
        <v>0</v>
      </c>
      <c r="N147" s="50"/>
    </row>
    <row r="148" spans="1:14" ht="18.75" x14ac:dyDescent="0.3">
      <c r="B148" s="2"/>
      <c r="C148" s="2"/>
      <c r="D148" s="1"/>
      <c r="E148" s="1"/>
      <c r="F148" s="1"/>
      <c r="G148" s="1"/>
      <c r="M148" s="179"/>
    </row>
    <row r="149" spans="1:14" ht="18.75" x14ac:dyDescent="0.3">
      <c r="B149" s="2"/>
      <c r="C149" s="2"/>
      <c r="D149" s="1"/>
      <c r="E149" s="1"/>
      <c r="F149" s="1"/>
      <c r="G149" s="1"/>
      <c r="M149" s="179"/>
    </row>
    <row r="150" spans="1:14" ht="18.75" x14ac:dyDescent="0.3">
      <c r="B150" s="2"/>
      <c r="C150" s="2"/>
      <c r="D150" s="1"/>
      <c r="E150" s="1"/>
      <c r="F150" s="1"/>
      <c r="G150" s="1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  <row r="487" spans="2:7" ht="18.75" x14ac:dyDescent="0.3">
      <c r="B487" s="2"/>
      <c r="C487" s="2"/>
      <c r="D487" s="1"/>
      <c r="E487" s="1"/>
      <c r="F487" s="1"/>
      <c r="G487" s="1"/>
    </row>
  </sheetData>
  <sheetProtection sort="0" autoFilter="0" pivotTables="0"/>
  <mergeCells count="13">
    <mergeCell ref="G3:G4"/>
    <mergeCell ref="A2:G2"/>
    <mergeCell ref="A3:A4"/>
    <mergeCell ref="B3:C3"/>
    <mergeCell ref="D3:D4"/>
    <mergeCell ref="F3:F4"/>
    <mergeCell ref="E3:E4"/>
    <mergeCell ref="N3:N4"/>
    <mergeCell ref="H3:H4"/>
    <mergeCell ref="I3:J3"/>
    <mergeCell ref="K3:K4"/>
    <mergeCell ref="M3:M4"/>
    <mergeCell ref="L3:L4"/>
  </mergeCells>
  <pageMargins left="0.7" right="0.7" top="0.75" bottom="0.75" header="0.3" footer="0.3"/>
  <pageSetup paperSize="9" scale="96" orientation="landscape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0"/>
  <sheetViews>
    <sheetView view="pageBreakPreview" zoomScale="80" zoomScaleSheetLayoutView="80" workbookViewId="0">
      <selection activeCell="H4" sqref="H4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04" t="s">
        <v>239</v>
      </c>
      <c r="B1" s="104"/>
      <c r="C1" s="104"/>
      <c r="D1" s="104"/>
    </row>
    <row r="2" spans="1:4" ht="94.5" customHeight="1" x14ac:dyDescent="0.25">
      <c r="A2" s="90" t="s">
        <v>237</v>
      </c>
      <c r="B2" s="23" t="s">
        <v>207</v>
      </c>
      <c r="C2" s="23" t="s">
        <v>208</v>
      </c>
      <c r="D2" s="23" t="s">
        <v>181</v>
      </c>
    </row>
    <row r="3" spans="1:4" ht="37.5" customHeight="1" x14ac:dyDescent="0.25">
      <c r="A3" s="86" t="s">
        <v>54</v>
      </c>
      <c r="B3" s="119">
        <v>174</v>
      </c>
      <c r="C3" s="19">
        <v>174</v>
      </c>
      <c r="D3" s="19">
        <v>11226</v>
      </c>
    </row>
    <row r="4" spans="1:4" ht="37.5" customHeight="1" x14ac:dyDescent="0.25">
      <c r="A4" s="86" t="s">
        <v>55</v>
      </c>
      <c r="B4" s="119">
        <v>32</v>
      </c>
      <c r="C4" s="19">
        <v>32</v>
      </c>
      <c r="D4" s="19">
        <v>1484</v>
      </c>
    </row>
    <row r="5" spans="1:4" ht="37.5" customHeight="1" x14ac:dyDescent="0.25">
      <c r="A5" s="86" t="s">
        <v>63</v>
      </c>
      <c r="B5" s="119">
        <v>11</v>
      </c>
      <c r="C5" s="19">
        <v>11</v>
      </c>
      <c r="D5" s="19">
        <v>495</v>
      </c>
    </row>
    <row r="6" spans="1:4" ht="37.5" customHeight="1" x14ac:dyDescent="0.25">
      <c r="A6" s="86" t="s">
        <v>64</v>
      </c>
      <c r="B6" s="119">
        <v>12</v>
      </c>
      <c r="C6" s="19">
        <v>12</v>
      </c>
      <c r="D6" s="19">
        <v>759</v>
      </c>
    </row>
    <row r="7" spans="1:4" ht="37.5" customHeight="1" x14ac:dyDescent="0.25">
      <c r="A7" s="86" t="s">
        <v>65</v>
      </c>
      <c r="B7" s="119">
        <v>52</v>
      </c>
      <c r="C7" s="19">
        <v>52</v>
      </c>
      <c r="D7" s="19">
        <v>2735</v>
      </c>
    </row>
    <row r="8" spans="1:4" ht="37.5" customHeight="1" x14ac:dyDescent="0.25">
      <c r="A8" s="86" t="s">
        <v>66</v>
      </c>
      <c r="B8" s="119">
        <v>9</v>
      </c>
      <c r="C8" s="19">
        <v>9</v>
      </c>
      <c r="D8" s="19">
        <v>405</v>
      </c>
    </row>
    <row r="9" spans="1:4" ht="37.5" customHeight="1" x14ac:dyDescent="0.25">
      <c r="A9" s="86" t="s">
        <v>180</v>
      </c>
      <c r="B9" s="229">
        <v>1</v>
      </c>
      <c r="C9" s="230">
        <v>1</v>
      </c>
      <c r="D9" s="230">
        <v>45</v>
      </c>
    </row>
    <row r="10" spans="1:4" ht="37.5" customHeight="1" x14ac:dyDescent="0.25">
      <c r="A10" s="103" t="s">
        <v>84</v>
      </c>
      <c r="B10" s="31">
        <f>SUM(B3:B9)</f>
        <v>291</v>
      </c>
      <c r="C10" s="31">
        <f>SUM(C3:C9)</f>
        <v>291</v>
      </c>
      <c r="D10" s="31">
        <f>SUM(D3:D9)</f>
        <v>17149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</vt:i4>
      </vt:variant>
    </vt:vector>
  </HeadingPairs>
  <TitlesOfParts>
    <vt:vector size="24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Gleb Samusev</cp:lastModifiedBy>
  <cp:lastPrinted>2020-05-29T04:59:01Z</cp:lastPrinted>
  <dcterms:created xsi:type="dcterms:W3CDTF">2013-11-25T08:04:18Z</dcterms:created>
  <dcterms:modified xsi:type="dcterms:W3CDTF">2024-09-05T02:23:48Z</dcterms:modified>
</cp:coreProperties>
</file>